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מחלקת מכרזים\מכרזים\"/>
    </mc:Choice>
  </mc:AlternateContent>
  <bookViews>
    <workbookView xWindow="480" yWindow="315" windowWidth="18240" windowHeight="11130" firstSheet="3" activeTab="3"/>
  </bookViews>
  <sheets>
    <sheet name="נב&quot;מ" sheetId="4" state="hidden" r:id="rId1"/>
    <sheet name="הגנה&quot;צ" sheetId="5" state="hidden" r:id="rId2"/>
    <sheet name="שו&quot;ט" sheetId="6" state="hidden" r:id="rId3"/>
    <sheet name="סה&quot;כ" sheetId="9" r:id="rId4"/>
  </sheets>
  <definedNames>
    <definedName name="_xlnm.Print_Area" localSheetId="3">'סה"כ'!$A$1:$G$65</definedName>
    <definedName name="_xlnm.Print_Titles" localSheetId="3">'סה"כ'!$2:$2</definedName>
  </definedNames>
  <calcPr calcId="162913"/>
</workbook>
</file>

<file path=xl/calcChain.xml><?xml version="1.0" encoding="utf-8"?>
<calcChain xmlns="http://schemas.openxmlformats.org/spreadsheetml/2006/main">
  <c r="F33" i="9" l="1"/>
  <c r="F34" i="9"/>
  <c r="F35" i="9"/>
  <c r="F36" i="9"/>
  <c r="F37" i="9"/>
  <c r="D33" i="9"/>
  <c r="D34" i="9"/>
  <c r="D35" i="9"/>
  <c r="D36" i="9"/>
  <c r="D37" i="9"/>
  <c r="F37" i="5"/>
  <c r="F36" i="5"/>
  <c r="F35" i="5"/>
  <c r="F34" i="5"/>
  <c r="F33" i="5"/>
  <c r="F34" i="4"/>
  <c r="F37" i="4"/>
  <c r="F36" i="4"/>
  <c r="F35" i="4"/>
  <c r="F33" i="4"/>
  <c r="D59" i="9" l="1"/>
  <c r="F59" i="9" s="1"/>
  <c r="D60" i="9"/>
  <c r="F60" i="9" s="1"/>
  <c r="D58" i="9"/>
  <c r="F58" i="9" s="1"/>
  <c r="D53" i="9"/>
  <c r="F53" i="9" s="1"/>
  <c r="F54" i="9" s="1"/>
  <c r="F56" i="9" s="1"/>
  <c r="D23" i="9"/>
  <c r="F23" i="9" s="1"/>
  <c r="D24" i="9"/>
  <c r="F24" i="9" s="1"/>
  <c r="D25" i="9"/>
  <c r="F25" i="9" s="1"/>
  <c r="D26" i="9"/>
  <c r="F26" i="9" s="1"/>
  <c r="D27" i="9"/>
  <c r="F27" i="9" s="1"/>
  <c r="D28" i="9"/>
  <c r="F28" i="9" s="1"/>
  <c r="D29" i="9"/>
  <c r="F29" i="9" s="1"/>
  <c r="D30" i="9"/>
  <c r="F30" i="9" s="1"/>
  <c r="D31" i="9"/>
  <c r="D32" i="9"/>
  <c r="D38" i="9"/>
  <c r="F38" i="9" s="1"/>
  <c r="D39" i="9"/>
  <c r="F39" i="9" s="1"/>
  <c r="D40" i="9"/>
  <c r="F40" i="9" s="1"/>
  <c r="D41" i="9"/>
  <c r="D42" i="9"/>
  <c r="F42" i="9" s="1"/>
  <c r="D43" i="9"/>
  <c r="F43" i="9" s="1"/>
  <c r="D44" i="9"/>
  <c r="F44" i="9" s="1"/>
  <c r="D45" i="9"/>
  <c r="F45" i="9" s="1"/>
  <c r="D46" i="9"/>
  <c r="F46" i="9" s="1"/>
  <c r="D47" i="9"/>
  <c r="F47" i="9" s="1"/>
  <c r="D48" i="9"/>
  <c r="D22" i="9"/>
  <c r="F22" i="9" s="1"/>
  <c r="D5" i="9"/>
  <c r="F5" i="9" s="1"/>
  <c r="D6" i="9"/>
  <c r="F6" i="9" s="1"/>
  <c r="D7" i="9"/>
  <c r="F7" i="9" s="1"/>
  <c r="D8" i="9"/>
  <c r="F8" i="9" s="1"/>
  <c r="D9" i="9"/>
  <c r="F9" i="9" s="1"/>
  <c r="D10" i="9"/>
  <c r="F10" i="9" s="1"/>
  <c r="D11" i="9"/>
  <c r="F11" i="9" s="1"/>
  <c r="D12" i="9"/>
  <c r="F12" i="9" s="1"/>
  <c r="D13" i="9"/>
  <c r="F13" i="9" s="1"/>
  <c r="D14" i="9"/>
  <c r="F14" i="9" s="1"/>
  <c r="D15" i="9"/>
  <c r="D16" i="9"/>
  <c r="F16" i="9" s="1"/>
  <c r="D17" i="9"/>
  <c r="F17" i="9" s="1"/>
  <c r="D4" i="9"/>
  <c r="F4" i="9" s="1"/>
  <c r="F48" i="9"/>
  <c r="F41" i="9"/>
  <c r="F32" i="9"/>
  <c r="F31" i="9"/>
  <c r="F15" i="9"/>
  <c r="F60" i="6"/>
  <c r="F59" i="6"/>
  <c r="F58" i="6"/>
  <c r="F61" i="6" s="1"/>
  <c r="F63" i="6" s="1"/>
  <c r="F53" i="6"/>
  <c r="F54" i="6" s="1"/>
  <c r="F56" i="6" s="1"/>
  <c r="F48" i="6"/>
  <c r="F47" i="6"/>
  <c r="F46" i="6"/>
  <c r="F45" i="6"/>
  <c r="F44" i="6"/>
  <c r="F43" i="6"/>
  <c r="F42" i="6"/>
  <c r="F41" i="6"/>
  <c r="F40" i="6"/>
  <c r="F39" i="6"/>
  <c r="F38" i="6"/>
  <c r="F32" i="6"/>
  <c r="F31" i="6"/>
  <c r="F30" i="6"/>
  <c r="F29" i="6"/>
  <c r="F28" i="6"/>
  <c r="F27" i="6"/>
  <c r="F26" i="6"/>
  <c r="F25" i="6"/>
  <c r="F24" i="6"/>
  <c r="F23" i="6"/>
  <c r="F22" i="6"/>
  <c r="F17" i="6"/>
  <c r="F16" i="6"/>
  <c r="F15" i="6"/>
  <c r="F14" i="6"/>
  <c r="F13" i="6"/>
  <c r="F12" i="6"/>
  <c r="F11" i="6"/>
  <c r="F10" i="6"/>
  <c r="F9" i="6"/>
  <c r="F8" i="6"/>
  <c r="F7" i="6"/>
  <c r="F6" i="6"/>
  <c r="F5" i="6"/>
  <c r="F4" i="6"/>
  <c r="F60" i="5"/>
  <c r="F59" i="5"/>
  <c r="F61" i="5" s="1"/>
  <c r="F63" i="5" s="1"/>
  <c r="F58" i="5"/>
  <c r="F53" i="5"/>
  <c r="F54" i="5" s="1"/>
  <c r="F56" i="5" s="1"/>
  <c r="F48" i="5"/>
  <c r="F47" i="5"/>
  <c r="F46" i="5"/>
  <c r="F45" i="5"/>
  <c r="F44" i="5"/>
  <c r="F43" i="5"/>
  <c r="F42" i="5"/>
  <c r="F41" i="5"/>
  <c r="F40" i="5"/>
  <c r="F39" i="5"/>
  <c r="F38" i="5"/>
  <c r="F32" i="5"/>
  <c r="F31" i="5"/>
  <c r="F30" i="5"/>
  <c r="F29" i="5"/>
  <c r="F28" i="5"/>
  <c r="F27" i="5"/>
  <c r="F26" i="5"/>
  <c r="F25" i="5"/>
  <c r="F24" i="5"/>
  <c r="F23" i="5"/>
  <c r="F22" i="5"/>
  <c r="F17" i="5"/>
  <c r="F16" i="5"/>
  <c r="F15" i="5"/>
  <c r="F14" i="5"/>
  <c r="F13" i="5"/>
  <c r="F12" i="5"/>
  <c r="F11" i="5"/>
  <c r="F10" i="5"/>
  <c r="F9" i="5"/>
  <c r="F8" i="5"/>
  <c r="F7" i="5"/>
  <c r="F6" i="5"/>
  <c r="F5" i="5"/>
  <c r="F4" i="5"/>
  <c r="F43" i="4"/>
  <c r="F32" i="4"/>
  <c r="F46" i="4"/>
  <c r="F45" i="4"/>
  <c r="F48" i="4"/>
  <c r="F44" i="4"/>
  <c r="F23" i="4"/>
  <c r="F42" i="4"/>
  <c r="F29" i="4"/>
  <c r="F30" i="4"/>
  <c r="F31" i="4"/>
  <c r="F41" i="4"/>
  <c r="F47" i="4"/>
  <c r="F27" i="4"/>
  <c r="F25" i="4"/>
  <c r="F24" i="4"/>
  <c r="F28" i="4"/>
  <c r="F38" i="4"/>
  <c r="F39" i="4"/>
  <c r="F40" i="4"/>
  <c r="F26" i="4"/>
  <c r="F22" i="4"/>
  <c r="F14" i="4"/>
  <c r="F15" i="4"/>
  <c r="F16" i="4"/>
  <c r="F10" i="4"/>
  <c r="F11" i="4"/>
  <c r="F12" i="4"/>
  <c r="F49" i="4" l="1"/>
  <c r="F51" i="4" s="1"/>
  <c r="F64" i="4" s="1"/>
  <c r="F49" i="6"/>
  <c r="F51" i="6" s="1"/>
  <c r="F18" i="6"/>
  <c r="F20" i="6" s="1"/>
  <c r="F18" i="5"/>
  <c r="F20" i="5" s="1"/>
  <c r="F49" i="5"/>
  <c r="F51" i="5" s="1"/>
  <c r="F61" i="9"/>
  <c r="F63" i="9" s="1"/>
  <c r="F49" i="9"/>
  <c r="F51" i="9" s="1"/>
  <c r="F18" i="9"/>
  <c r="F20" i="9" s="1"/>
  <c r="F60" i="4"/>
  <c r="F59" i="4"/>
  <c r="F58" i="4"/>
  <c r="F53" i="4"/>
  <c r="F54" i="4" s="1"/>
  <c r="F56" i="4" s="1"/>
  <c r="F17" i="4"/>
  <c r="F13" i="4"/>
  <c r="F9" i="4"/>
  <c r="F8" i="4"/>
  <c r="F7" i="4"/>
  <c r="F6" i="4"/>
  <c r="F5" i="4"/>
  <c r="F4" i="4"/>
  <c r="F64" i="6" l="1"/>
  <c r="F65" i="6" s="1"/>
  <c r="G1" i="6" s="1"/>
  <c r="F64" i="5"/>
  <c r="F65" i="5" s="1"/>
  <c r="G1" i="5" s="1"/>
  <c r="F64" i="9"/>
  <c r="F65" i="9" s="1"/>
  <c r="G1" i="9" s="1"/>
  <c r="F18" i="4"/>
  <c r="F20" i="4" s="1"/>
  <c r="F61" i="4"/>
  <c r="F63" i="4" s="1"/>
  <c r="F65" i="4" l="1"/>
  <c r="G1" i="4" l="1"/>
</calcChain>
</file>

<file path=xl/sharedStrings.xml><?xml version="1.0" encoding="utf-8"?>
<sst xmlns="http://schemas.openxmlformats.org/spreadsheetml/2006/main" count="480" uniqueCount="81">
  <si>
    <t>ספ'</t>
  </si>
  <si>
    <t>תאור</t>
  </si>
  <si>
    <t>יחידה</t>
  </si>
  <si>
    <t>כמות</t>
  </si>
  <si>
    <t>הערות</t>
  </si>
  <si>
    <t>סה"כ, כולל מע"מ</t>
  </si>
  <si>
    <t>סה"כ, לפני מע"מ</t>
  </si>
  <si>
    <t>סה"כ פרק 01</t>
  </si>
  <si>
    <t>סה"כ פרק 02</t>
  </si>
  <si>
    <t>סה"כ פרק 03</t>
  </si>
  <si>
    <t>קומפלט</t>
  </si>
  <si>
    <t>עלות (₪)</t>
  </si>
  <si>
    <t>מחיר (₪)</t>
  </si>
  <si>
    <t>מטר</t>
  </si>
  <si>
    <t>ש"ע</t>
  </si>
  <si>
    <t>%</t>
  </si>
  <si>
    <t>סה"כ פרק 01, לאחר מתן הנחה</t>
  </si>
  <si>
    <t>אחוז הנחה פרק 01</t>
  </si>
  <si>
    <t>שרברב</t>
  </si>
  <si>
    <t>צנר/רתך</t>
  </si>
  <si>
    <t>עוזר לשרברב או לצנר'רתך</t>
  </si>
  <si>
    <t>פתיחת סתימה רגילה בקו ביוב ''4 ומעלה</t>
  </si>
  <si>
    <t>פתיחת סתימה, לרבות חיתוך שורשים בקו ביוב ''4 ומעלה</t>
  </si>
  <si>
    <t>ניקוי מעבר מים קיים</t>
  </si>
  <si>
    <t>תיקון בנצ'יק בשוחת ביוב קיימת, בקטרים שונים, כולל תיקוני טיח</t>
  </si>
  <si>
    <t>י"ע</t>
  </si>
  <si>
    <t>מיכלית לשאיבה וניקוי מיכלי רקב לביוב ובורות רקב לפגרים בלול צריפין, בנפח של 6 מ"ק לרבות פינוי הפסולת למקום שפך, מאושר ע"י המשרד להגנת הסביבה, כולל סידורי בטיחות מיוחדים הנדרשים למניעת הפצת הנגיף</t>
  </si>
  <si>
    <t>נסיעות מיוחדות ללשכות הוטרינריות ותחנות ההסגר וכו' שמרוחקות 30 ק"מ ומעלה ממשרד החקלאות יחושב מרחק הנסיעה אליה כשעת נסיעה אחת לכל כיוון. נסיעה מעל 100 ק"מ תחשב 1.5 שעות</t>
  </si>
  <si>
    <t>מיכלית שאיבה לשטיפה וניקוי קווי ביוב ותיעול בלחץ גבוה ופינוי הפסולת למקום שפך מאושר ע"י המשרד להגנת הסביבה, לרבות התארגנות באתר, סידורי בטיחות מתאימים, איטום קווים בפקקים וניקוי התאים</t>
  </si>
  <si>
    <t>מיכלית שאיבה לשטיפה וניקוי בור ביוב בלחץ מים גבוה, בנפח 6 מ"ק, לרבות פינוי פסולת למקום שפך מאושר ע"י המשרד להגנת הסביבה</t>
  </si>
  <si>
    <t>ערכת עלות משוערת</t>
  </si>
  <si>
    <r>
      <t>סך רכש חומרים/חלקי חילוף/ציוד/עבודות בבתי מלאכה</t>
    </r>
    <r>
      <rPr>
        <sz val="11"/>
        <color theme="1"/>
        <rFont val="Arial"/>
        <family val="2"/>
        <scheme val="minor"/>
      </rPr>
      <t xml:space="preserve"> </t>
    </r>
    <r>
      <rPr>
        <b/>
        <u/>
        <sz val="11"/>
        <color theme="1"/>
        <rFont val="Arial"/>
        <family val="2"/>
        <scheme val="minor"/>
      </rPr>
      <t>לפני תוספת רווח קבלני</t>
    </r>
  </si>
  <si>
    <t>אחוז רווח קבלני מוצע</t>
  </si>
  <si>
    <t>מיכלית שאיבה לשטיפה וניקוי בור ביוב בלחץ מים גבוה, בנפח 10 מ"ק, לרבות פינוי פסולת למקום שפך מאושר ע"י המשרד להגנת הסביבה</t>
  </si>
  <si>
    <t>מיכלית שאיבה לשטיפה וניקוי בור ביוב בלחץ מים גבוה, בנפח 12 מ"ק, לרבות פינוי פסולת למקום שפך מאושר ע"י המשרד להגנת הסביבה</t>
  </si>
  <si>
    <t>מיכלית שאיבה לשטיפה וניקוי בור ביוב בלחץ מים גבוה, בנפח 15 מ"ק, לרבות פינוי פסולת למקום שפך מאושר ע"י המשרד להגנת הסביבה</t>
  </si>
  <si>
    <t>מיכלית לשאיבה וניקוי מיכלי רקב לביוב ובורות רקב לפגרים בלול צריפין, בנפח של 10 מ"ק לרבות פינוי הפסולת למקום שפך, מאושר ע"י המשרד להגנת הסביבה, כולל סידורי בטיחות מיוחדים הנדרשים למניעת הפצת הנגיף</t>
  </si>
  <si>
    <t>מיכלית לשאיבה וניקוי מיכלי רקב לביוב ובורות רקב לפגרים בלול צריפין, בנפח של 12 מ"ק לרבות פינוי הפסולת למקום שפך, מאושר ע"י המשרד להגנת הסביבה, כולל סידורי בטיחות מיוחדים הנדרשים למניעת הפצת הנגיף</t>
  </si>
  <si>
    <t>מיכלית לשאיבה וניקוי מיכלי רקב לביוב ובורות רקב לפגרים בלול צריפין, בנפח של 15 מ"ק לרבות פינוי הפסולת למקום שפך, מאושר ע"י המשרד להגנת הסביבה, כולל סידורי בטיחות מיוחדים הנדרשים למניעת הפצת הנגיף</t>
  </si>
  <si>
    <t>עילי - נק' ביקורת צנרת ''6, לרבות חיתוך, ריתוך ואביזרים</t>
  </si>
  <si>
    <t>תת"ק - איתור ותיקון פיצוץ צנרת ''4 PVC, לאורך עד 30 מטר, כולל ריתוכים, מתאמים, מופות, גומיות, מגוף, פינוי תשתית ישנה</t>
  </si>
  <si>
    <t>מחפרון לגילוי הפיצוץ, לרבות מילוי חזרה. יום עבודה</t>
  </si>
  <si>
    <t>מחפרון לגילוי הפיצוץ, לרבות מילוי חזרה. עד 5 שעות</t>
  </si>
  <si>
    <t>בדיקת מז"ח ואישור תקינות</t>
  </si>
  <si>
    <t>תת"ק - איתור ותיקון פיצוץ צנרת ''3 PVC, לאורך עד 30 מטר, כולל ריתוכים, מתאמים, מופות, גומיות, מגוף, פינוי תשתית ישנה</t>
  </si>
  <si>
    <t>חיבור בוטקה מאבטחים למע' הביוב + קו מיים + חיבור לכיור</t>
  </si>
  <si>
    <t>תיקון / החלפה - אטם ''6, כולל אביזרים ועבודה</t>
  </si>
  <si>
    <t>תיקון / החלפה - אל חוזר, כולל אביזרים ועבודה</t>
  </si>
  <si>
    <t>אספקה והתקנה - מעצרה 500 ליטר</t>
  </si>
  <si>
    <t>אספקה והתקנה - מעצרה 1,500 ליטר</t>
  </si>
  <si>
    <t>אספקה והתקנה - מעצרה 5,000 ליטר</t>
  </si>
  <si>
    <t>אספקה והתקנה - דוד שמש, 150 ליטר, כולל מנגנון חימום מהיר, שסטום ביטחון,  אל חוזר, פינוי דוד ישן</t>
  </si>
  <si>
    <t>אספקה והתקנה - מגוף ''6 מקטין לחץ</t>
  </si>
  <si>
    <t>תיקון / החלפה - ניאגרת שירותים</t>
  </si>
  <si>
    <t>עילי - אספקת גמל ''8, כולל אביזרים</t>
  </si>
  <si>
    <t xml:space="preserve">אספקה והתקנת - מפריד מוצקים, נפח 10 מ"ק. לרבות עבודות תשתית, הטמנה, צנרת, בריכות חיבורי, חיבורים, החזרה פני הקרקע </t>
  </si>
  <si>
    <t>אחוז הנחה פרק 02</t>
  </si>
  <si>
    <t>סה"כ פרק 02, לאחר מתן הנחה</t>
  </si>
  <si>
    <t xml:space="preserve">פרק 01 - עבודות נפוצות, בתחות הביוב </t>
  </si>
  <si>
    <t>פרק 02 - עבודות נפוצות, בתחום תשתיות מים לחקלאות</t>
  </si>
  <si>
    <t>פרק 03 - עבודות אחרות</t>
  </si>
  <si>
    <t>סה"כ פרק 03, לאחר קביעת אחוז רווח קבלני</t>
  </si>
  <si>
    <t>פרק 04 - שעות עבודה</t>
  </si>
  <si>
    <t>סה"כ פרק 04</t>
  </si>
  <si>
    <t>אחוז הנחה פרק 04</t>
  </si>
  <si>
    <t>סה"כ פרק 004, לאחר מתן הנחה</t>
  </si>
  <si>
    <t xml:space="preserve">פרק 01 - עבודות נפוצות, בתחום הביוב </t>
  </si>
  <si>
    <t>עילי - תיקון צנרת מתכת ''6, כולל חיתוכים, רגל תמיכה, יציקת בטון לחיזוק הרגל</t>
  </si>
  <si>
    <t xml:space="preserve">אספקה והתקנה - מונה ''3 מדגם אוקטב (אלקטרוני) או שו"ע </t>
  </si>
  <si>
    <t xml:space="preserve">אספקה והתקנה - מונה ''3 מדגם סילור (מכני) או שו"ע </t>
  </si>
  <si>
    <t>אספקה והתקנה - מז"ח, כולל ריתוך, אביזרים נלווים, התאמות</t>
  </si>
  <si>
    <t>תת"ק - אספקת קו מים 50 מ"מ פלסטיק קוטר 16, עד 400 מטר. כולל חפירה, התחברות לקו קיים, מגוף שליטה ''2, זקף ''2 מתכת בגובה 1 מטר</t>
  </si>
  <si>
    <t>עילי - אספקת קו מים 50 מ"מ, פלסטיק, עד 10 מטר. כולל חיבורי קצה, מופות, מגופי שליטה</t>
  </si>
  <si>
    <t>עילי - אספקת קו מים 75 מ"מ, פלסטיק, עד 10 מטר. כולל חיבורי קצה, מופות, מגופי שליטה</t>
  </si>
  <si>
    <t>עילי - אספקת קו מים 90 מ"מ, PVC, עד 10 מטר. כולל חיבורי קצה, מופות, מגופי שליטה</t>
  </si>
  <si>
    <t>תת"ק - איתור ותיקון פיצוץ צנרת ''8 PVC, לאורך עד 20 מטר, כולל ריתוכים, מתאמים, מופות, גומיות, מגוף, פינוי תשתית ישנה</t>
  </si>
  <si>
    <t>תת"ק - איתור ותיקון פיצוץ צנרת ''6 PVC, לאורך עד 20 מטר, כולל ריתוכים, מתאמים, מופות, גומיות, מגוף, פינוי תשתית ישנה</t>
  </si>
  <si>
    <t xml:space="preserve">מכרז 7/2023 - "תשתיות מים" - סה"כ </t>
  </si>
  <si>
    <t xml:space="preserve">מכרז 7/2023 - "תשתיות מים" - שו"ט </t>
  </si>
  <si>
    <t xml:space="preserve">מכרז 7/2023 - "תשתיות מים" - הגנה"צ </t>
  </si>
  <si>
    <t xml:space="preserve">מכרז 7/2023 - "תשתיות מים" - נב"מ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</si>
</sst>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
    <numFmt numFmtId="165" formatCode="#,##0.00_ ;\-#,##0.00\ "/>
  </numFmts>
  <fonts count="10" x14ac:knownFonts="1">
    <font>
      <sz val="11"/>
      <color theme="1"/>
      <name val="Arial"/>
      <family val="2"/>
      <charset val="177"/>
      <scheme val="minor"/>
    </font>
    <font>
      <sz val="11"/>
      <color theme="1"/>
      <name val="Arial"/>
      <family val="2"/>
      <charset val="177"/>
      <scheme val="minor"/>
    </font>
    <font>
      <b/>
      <sz val="11"/>
      <color theme="1"/>
      <name val="Arial"/>
      <family val="2"/>
      <scheme val="minor"/>
    </font>
    <font>
      <b/>
      <sz val="16"/>
      <color theme="0"/>
      <name val="Arial"/>
      <family val="2"/>
      <scheme val="minor"/>
    </font>
    <font>
      <b/>
      <sz val="16"/>
      <color theme="1"/>
      <name val="Arial"/>
      <family val="2"/>
      <scheme val="minor"/>
    </font>
    <font>
      <b/>
      <sz val="15"/>
      <color rgb="FFFF0000"/>
      <name val="Arial"/>
      <family val="2"/>
      <scheme val="minor"/>
    </font>
    <font>
      <sz val="11"/>
      <color theme="1"/>
      <name val="Arial"/>
      <family val="2"/>
      <scheme val="minor"/>
    </font>
    <font>
      <b/>
      <sz val="11"/>
      <color rgb="FFFF0000"/>
      <name val="Arial"/>
      <family val="2"/>
      <scheme val="minor"/>
    </font>
    <font>
      <b/>
      <u/>
      <sz val="11"/>
      <color theme="1"/>
      <name val="Arial"/>
      <family val="2"/>
      <scheme val="minor"/>
    </font>
    <font>
      <b/>
      <sz val="25"/>
      <color theme="1"/>
      <name val="Arial"/>
      <family val="2"/>
      <scheme val="minor"/>
    </font>
  </fonts>
  <fills count="6">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0" tint="-0.14999847407452621"/>
        <bgColor indexed="64"/>
      </patternFill>
    </fill>
    <fill>
      <patternFill patternType="solid">
        <fgColor theme="9" tint="0.79998168889431442"/>
        <bgColor indexed="64"/>
      </patternFill>
    </fill>
  </fills>
  <borders count="33">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n">
        <color auto="1"/>
      </top>
      <bottom style="thin">
        <color auto="1"/>
      </bottom>
      <diagonal/>
    </border>
    <border>
      <left style="thick">
        <color auto="1"/>
      </left>
      <right/>
      <top/>
      <bottom style="thick">
        <color auto="1"/>
      </bottom>
      <diagonal/>
    </border>
    <border>
      <left/>
      <right style="thin">
        <color auto="1"/>
      </right>
      <top/>
      <bottom style="thick">
        <color auto="1"/>
      </bottom>
      <diagonal/>
    </border>
    <border>
      <left style="thin">
        <color auto="1"/>
      </left>
      <right style="thin">
        <color auto="1"/>
      </right>
      <top/>
      <bottom/>
      <diagonal/>
    </border>
    <border>
      <left style="thin">
        <color auto="1"/>
      </left>
      <right style="thick">
        <color auto="1"/>
      </right>
      <top/>
      <bottom/>
      <diagonal/>
    </border>
    <border>
      <left style="thick">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style="thick">
        <color auto="1"/>
      </left>
      <right style="thin">
        <color auto="1"/>
      </right>
      <top style="thin">
        <color auto="1"/>
      </top>
      <bottom/>
      <diagonal/>
    </border>
  </borders>
  <cellStyleXfs count="2">
    <xf numFmtId="0" fontId="0" fillId="0" borderId="0"/>
    <xf numFmtId="43" fontId="1" fillId="0" borderId="0" applyFont="0" applyFill="0" applyBorder="0" applyAlignment="0" applyProtection="0"/>
  </cellStyleXfs>
  <cellXfs count="88">
    <xf numFmtId="0" fontId="0" fillId="0" borderId="0" xfId="0"/>
    <xf numFmtId="0" fontId="0" fillId="0" borderId="6" xfId="0" applyBorder="1"/>
    <xf numFmtId="0" fontId="0" fillId="0" borderId="12" xfId="0" applyBorder="1"/>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4" fillId="0" borderId="0" xfId="0" applyFont="1"/>
    <xf numFmtId="0" fontId="3" fillId="3" borderId="14" xfId="0" applyFont="1" applyFill="1" applyBorder="1"/>
    <xf numFmtId="0" fontId="3" fillId="3" borderId="15" xfId="0" applyFont="1" applyFill="1" applyBorder="1"/>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0" fillId="0" borderId="5" xfId="0" applyBorder="1" applyAlignment="1">
      <alignment horizontal="center"/>
    </xf>
    <xf numFmtId="0" fontId="3" fillId="3" borderId="13" xfId="0" applyFont="1" applyFill="1" applyBorder="1" applyAlignment="1">
      <alignment horizontal="center"/>
    </xf>
    <xf numFmtId="0" fontId="0" fillId="0" borderId="0" xfId="0" applyAlignment="1">
      <alignment horizontal="center"/>
    </xf>
    <xf numFmtId="0" fontId="0" fillId="0" borderId="11" xfId="0" applyBorder="1" applyAlignment="1">
      <alignment vertical="center" wrapText="1"/>
    </xf>
    <xf numFmtId="0" fontId="0" fillId="0" borderId="12" xfId="0" applyBorder="1" applyAlignment="1">
      <alignment vertical="center"/>
    </xf>
    <xf numFmtId="0" fontId="0" fillId="0" borderId="0" xfId="0" applyAlignment="1">
      <alignment vertical="center"/>
    </xf>
    <xf numFmtId="0" fontId="3" fillId="3" borderId="14" xfId="0" applyFont="1" applyFill="1" applyBorder="1" applyAlignment="1"/>
    <xf numFmtId="0" fontId="0" fillId="0" borderId="11" xfId="0" applyBorder="1" applyAlignment="1"/>
    <xf numFmtId="0" fontId="0" fillId="0" borderId="11" xfId="0" applyBorder="1" applyAlignment="1">
      <alignment horizontal="center" vertical="center"/>
    </xf>
    <xf numFmtId="0" fontId="0" fillId="0" borderId="5" xfId="0" applyBorder="1" applyAlignment="1">
      <alignment horizontal="center" vertical="center"/>
    </xf>
    <xf numFmtId="0" fontId="3" fillId="3" borderId="14" xfId="0" applyFont="1" applyFill="1" applyBorder="1" applyAlignment="1">
      <alignment horizontal="center"/>
    </xf>
    <xf numFmtId="43" fontId="2" fillId="2" borderId="14" xfId="1" applyFont="1" applyFill="1" applyBorder="1" applyAlignment="1">
      <alignment horizontal="center" vertical="center" wrapText="1"/>
    </xf>
    <xf numFmtId="43" fontId="3" fillId="3" borderId="14" xfId="1" applyFont="1" applyFill="1" applyBorder="1" applyAlignment="1">
      <alignment horizontal="center" vertical="center"/>
    </xf>
    <xf numFmtId="43" fontId="0" fillId="0" borderId="11" xfId="1" applyFont="1" applyBorder="1" applyAlignment="1">
      <alignment horizontal="center" vertical="center"/>
    </xf>
    <xf numFmtId="43" fontId="0" fillId="0" borderId="5" xfId="1" applyFont="1" applyBorder="1" applyAlignment="1">
      <alignment horizontal="center" vertical="center"/>
    </xf>
    <xf numFmtId="43" fontId="2" fillId="2" borderId="2" xfId="1" applyFont="1" applyFill="1" applyBorder="1" applyAlignment="1">
      <alignment horizontal="center" vertical="center"/>
    </xf>
    <xf numFmtId="43" fontId="2" fillId="2" borderId="8" xfId="1" applyFont="1" applyFill="1" applyBorder="1" applyAlignment="1">
      <alignment horizontal="center" vertical="center"/>
    </xf>
    <xf numFmtId="43" fontId="0" fillId="0" borderId="0" xfId="1" applyFont="1" applyAlignment="1">
      <alignment horizontal="center" vertical="center"/>
    </xf>
    <xf numFmtId="43" fontId="2" fillId="0" borderId="5" xfId="1"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vertical="center" wrapText="1"/>
    </xf>
    <xf numFmtId="0" fontId="0" fillId="0" borderId="6" xfId="0" applyBorder="1" applyAlignment="1">
      <alignment vertical="center"/>
    </xf>
    <xf numFmtId="165" fontId="5" fillId="0" borderId="18" xfId="0" applyNumberFormat="1" applyFont="1" applyBorder="1" applyAlignment="1">
      <alignment horizontal="center" vertical="center"/>
    </xf>
    <xf numFmtId="164" fontId="0" fillId="0" borderId="10" xfId="0" applyNumberFormat="1" applyBorder="1" applyAlignment="1">
      <alignment horizontal="center" vertical="center"/>
    </xf>
    <xf numFmtId="0" fontId="2" fillId="0" borderId="20" xfId="0" applyFont="1" applyBorder="1" applyAlignment="1">
      <alignment horizontal="center"/>
    </xf>
    <xf numFmtId="0" fontId="2" fillId="0" borderId="21" xfId="0" applyFont="1" applyBorder="1" applyAlignment="1">
      <alignment horizontal="center"/>
    </xf>
    <xf numFmtId="0" fontId="0" fillId="0" borderId="22" xfId="0" applyBorder="1" applyAlignment="1">
      <alignment horizontal="center"/>
    </xf>
    <xf numFmtId="43" fontId="2" fillId="0" borderId="22" xfId="1" applyFont="1" applyBorder="1" applyAlignment="1">
      <alignment horizontal="center" vertical="center"/>
    </xf>
    <xf numFmtId="0" fontId="0" fillId="0" borderId="23" xfId="0" applyBorder="1"/>
    <xf numFmtId="0" fontId="0" fillId="0" borderId="26" xfId="0" applyBorder="1" applyAlignment="1">
      <alignment horizontal="center"/>
    </xf>
    <xf numFmtId="43" fontId="2" fillId="0" borderId="26" xfId="1" applyFont="1" applyBorder="1" applyAlignment="1">
      <alignment horizontal="center" vertical="center"/>
    </xf>
    <xf numFmtId="0" fontId="0" fillId="0" borderId="27" xfId="0" applyBorder="1"/>
    <xf numFmtId="43" fontId="2" fillId="4" borderId="5" xfId="1" applyFont="1" applyFill="1" applyBorder="1" applyAlignment="1">
      <alignment horizontal="center" vertical="center"/>
    </xf>
    <xf numFmtId="0" fontId="6" fillId="0" borderId="5" xfId="0" applyFont="1" applyBorder="1" applyAlignment="1">
      <alignment horizontal="right" vertical="center"/>
    </xf>
    <xf numFmtId="0" fontId="2" fillId="0" borderId="4" xfId="0" applyFont="1" applyBorder="1" applyAlignment="1">
      <alignment horizontal="center"/>
    </xf>
    <xf numFmtId="0" fontId="2" fillId="0" borderId="8" xfId="0" applyFont="1" applyBorder="1" applyAlignment="1">
      <alignment horizontal="center"/>
    </xf>
    <xf numFmtId="0" fontId="0" fillId="0" borderId="5" xfId="0" applyBorder="1" applyAlignment="1">
      <alignment horizontal="center" vertical="center" wrapText="1"/>
    </xf>
    <xf numFmtId="0" fontId="2" fillId="0" borderId="19" xfId="0" applyFont="1" applyBorder="1" applyAlignment="1">
      <alignment horizontal="center"/>
    </xf>
    <xf numFmtId="0" fontId="0" fillId="0" borderId="11" xfId="0" applyFont="1" applyBorder="1" applyAlignment="1">
      <alignment wrapText="1"/>
    </xf>
    <xf numFmtId="164" fontId="0" fillId="0" borderId="28" xfId="0" applyNumberFormat="1" applyBorder="1" applyAlignment="1">
      <alignment horizontal="center" vertical="center"/>
    </xf>
    <xf numFmtId="0" fontId="0" fillId="0" borderId="29" xfId="0" applyBorder="1" applyAlignment="1">
      <alignment horizontal="center" vertical="center"/>
    </xf>
    <xf numFmtId="4" fontId="0" fillId="0" borderId="5" xfId="0" applyNumberFormat="1" applyBorder="1" applyAlignment="1">
      <alignment horizontal="center" vertical="center"/>
    </xf>
    <xf numFmtId="4" fontId="2" fillId="2" borderId="14" xfId="1" applyNumberFormat="1" applyFont="1" applyFill="1" applyBorder="1" applyAlignment="1">
      <alignment horizontal="center" vertical="center" wrapText="1"/>
    </xf>
    <xf numFmtId="4" fontId="3" fillId="3" borderId="14" xfId="1" applyNumberFormat="1" applyFont="1" applyFill="1" applyBorder="1" applyAlignment="1">
      <alignment horizontal="center" vertical="center"/>
    </xf>
    <xf numFmtId="4" fontId="0" fillId="0" borderId="11" xfId="1" applyNumberFormat="1" applyFont="1" applyBorder="1" applyAlignment="1">
      <alignment horizontal="center" vertical="center"/>
    </xf>
    <xf numFmtId="4" fontId="0" fillId="0" borderId="5" xfId="1" applyNumberFormat="1" applyFont="1" applyBorder="1" applyAlignment="1">
      <alignment horizontal="center" vertical="center"/>
    </xf>
    <xf numFmtId="4" fontId="0" fillId="0" borderId="26" xfId="1" applyNumberFormat="1" applyFont="1" applyBorder="1" applyAlignment="1">
      <alignment horizontal="center" vertical="center"/>
    </xf>
    <xf numFmtId="4" fontId="0" fillId="4" borderId="5" xfId="1" applyNumberFormat="1" applyFont="1" applyFill="1" applyBorder="1" applyAlignment="1">
      <alignment horizontal="center" vertical="center"/>
    </xf>
    <xf numFmtId="4" fontId="0" fillId="0" borderId="22" xfId="1" applyNumberFormat="1" applyFont="1" applyBorder="1" applyAlignment="1">
      <alignment horizontal="center" vertical="center"/>
    </xf>
    <xf numFmtId="4" fontId="2" fillId="2" borderId="2" xfId="1" applyNumberFormat="1" applyFont="1" applyFill="1" applyBorder="1" applyAlignment="1">
      <alignment horizontal="center" vertical="center"/>
    </xf>
    <xf numFmtId="4" fontId="2" fillId="2" borderId="8" xfId="1" applyNumberFormat="1" applyFont="1" applyFill="1" applyBorder="1" applyAlignment="1">
      <alignment horizontal="center" vertical="center"/>
    </xf>
    <xf numFmtId="4" fontId="0" fillId="0" borderId="0" xfId="1" applyNumberFormat="1" applyFont="1" applyAlignment="1">
      <alignment horizontal="center" vertical="center"/>
    </xf>
    <xf numFmtId="4" fontId="0" fillId="0" borderId="0" xfId="0" applyNumberFormat="1" applyAlignment="1">
      <alignment horizontal="center"/>
    </xf>
    <xf numFmtId="0" fontId="7" fillId="5" borderId="5" xfId="0" applyFont="1" applyFill="1" applyBorder="1" applyAlignment="1">
      <alignment horizontal="center"/>
    </xf>
    <xf numFmtId="2" fontId="0" fillId="0" borderId="10" xfId="0" applyNumberFormat="1" applyBorder="1" applyAlignment="1">
      <alignment horizontal="center" vertical="center"/>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6" fillId="0" borderId="31" xfId="0" applyFont="1" applyBorder="1" applyAlignment="1">
      <alignment horizontal="right"/>
    </xf>
    <xf numFmtId="0" fontId="6" fillId="0" borderId="31" xfId="0" applyFont="1" applyBorder="1" applyAlignment="1">
      <alignment horizontal="right" wrapText="1"/>
    </xf>
    <xf numFmtId="43" fontId="6" fillId="0" borderId="5" xfId="1" applyFont="1" applyBorder="1" applyAlignment="1">
      <alignment horizontal="center" vertical="center"/>
    </xf>
    <xf numFmtId="0" fontId="6" fillId="0" borderId="5" xfId="0" applyFont="1" applyBorder="1" applyAlignment="1">
      <alignment horizontal="center"/>
    </xf>
    <xf numFmtId="4" fontId="6" fillId="0" borderId="5" xfId="1" applyNumberFormat="1" applyFont="1" applyBorder="1" applyAlignment="1">
      <alignment horizontal="center" vertical="center"/>
    </xf>
    <xf numFmtId="0" fontId="6" fillId="0" borderId="6" xfId="0" applyFont="1" applyBorder="1"/>
    <xf numFmtId="0" fontId="6" fillId="0" borderId="0" xfId="0" applyFont="1"/>
    <xf numFmtId="0" fontId="6" fillId="0" borderId="31" xfId="0" applyFont="1" applyBorder="1" applyAlignment="1">
      <alignment horizontal="right" vertical="center" wrapText="1"/>
    </xf>
    <xf numFmtId="0" fontId="6" fillId="0" borderId="5" xfId="0" applyFont="1" applyBorder="1" applyAlignment="1">
      <alignment horizontal="center" vertical="center"/>
    </xf>
    <xf numFmtId="0" fontId="6" fillId="0" borderId="4" xfId="0" applyFont="1" applyBorder="1" applyAlignment="1">
      <alignment horizontal="center" vertical="center"/>
    </xf>
    <xf numFmtId="2" fontId="6" fillId="0" borderId="4" xfId="0" applyNumberFormat="1" applyFont="1" applyBorder="1" applyAlignment="1">
      <alignment horizontal="center" vertical="center"/>
    </xf>
    <xf numFmtId="0" fontId="9" fillId="0" borderId="16" xfId="0" applyFont="1" applyBorder="1" applyAlignment="1">
      <alignment horizontal="center"/>
    </xf>
    <xf numFmtId="0" fontId="9" fillId="0" borderId="17" xfId="0" applyFont="1" applyBorder="1" applyAlignment="1">
      <alignment horizontal="center"/>
    </xf>
    <xf numFmtId="0" fontId="2" fillId="0" borderId="24" xfId="0" applyFont="1" applyBorder="1" applyAlignment="1">
      <alignment horizontal="center"/>
    </xf>
    <xf numFmtId="0" fontId="2" fillId="0" borderId="25" xfId="0" applyFont="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2"/>
  <sheetViews>
    <sheetView rightToLeft="1" view="pageBreakPreview" zoomScaleNormal="100" zoomScaleSheetLayoutView="100" workbookViewId="0">
      <pane ySplit="2" topLeftCell="A3" activePane="bottomLeft" state="frozen"/>
      <selection pane="bottomLeft" sqref="A1:F1"/>
    </sheetView>
  </sheetViews>
  <sheetFormatPr defaultRowHeight="14.25" x14ac:dyDescent="0.2"/>
  <cols>
    <col min="1" max="1" width="4.375" style="17" customWidth="1"/>
    <col min="2" max="2" width="50.25" customWidth="1"/>
    <col min="3" max="3" width="7.125" style="17" customWidth="1"/>
    <col min="4" max="4" width="9.875" style="17" bestFit="1" customWidth="1"/>
    <col min="5" max="5" width="10.25" style="66" bestFit="1" customWidth="1"/>
    <col min="6" max="6" width="11" style="32" customWidth="1"/>
    <col min="7" max="7" width="20.25" customWidth="1"/>
  </cols>
  <sheetData>
    <row r="1" spans="1:7" ht="32.25" thickTop="1" thickBot="1" x14ac:dyDescent="0.45">
      <c r="A1" s="84" t="s">
        <v>80</v>
      </c>
      <c r="B1" s="85"/>
      <c r="C1" s="85"/>
      <c r="D1" s="85"/>
      <c r="E1" s="85"/>
      <c r="F1" s="85"/>
      <c r="G1" s="37">
        <f>F65</f>
        <v>775081.125</v>
      </c>
    </row>
    <row r="2" spans="1:7" ht="16.5" thickTop="1" thickBot="1" x14ac:dyDescent="0.25">
      <c r="A2" s="7" t="s">
        <v>0</v>
      </c>
      <c r="B2" s="8" t="s">
        <v>1</v>
      </c>
      <c r="C2" s="8" t="s">
        <v>2</v>
      </c>
      <c r="D2" s="8" t="s">
        <v>3</v>
      </c>
      <c r="E2" s="57" t="s">
        <v>12</v>
      </c>
      <c r="F2" s="26" t="s">
        <v>11</v>
      </c>
      <c r="G2" s="9" t="s">
        <v>4</v>
      </c>
    </row>
    <row r="3" spans="1:7" s="10" customFormat="1" ht="21.75" thickTop="1" thickBot="1" x14ac:dyDescent="0.35">
      <c r="A3" s="16">
        <v>1</v>
      </c>
      <c r="B3" s="11" t="s">
        <v>66</v>
      </c>
      <c r="C3" s="25"/>
      <c r="D3" s="25"/>
      <c r="E3" s="58"/>
      <c r="F3" s="27"/>
      <c r="G3" s="12"/>
    </row>
    <row r="4" spans="1:7" ht="15" thickTop="1" x14ac:dyDescent="0.2">
      <c r="A4" s="38">
        <v>1.1000000000000001</v>
      </c>
      <c r="B4" s="22" t="s">
        <v>21</v>
      </c>
      <c r="C4" s="23" t="s">
        <v>10</v>
      </c>
      <c r="D4" s="23">
        <v>20</v>
      </c>
      <c r="E4" s="59">
        <v>150</v>
      </c>
      <c r="F4" s="28">
        <f t="shared" ref="F4:F8" si="0">E4*D4</f>
        <v>3000</v>
      </c>
      <c r="G4" s="2"/>
    </row>
    <row r="5" spans="1:7" x14ac:dyDescent="0.2">
      <c r="A5" s="38">
        <v>1.2</v>
      </c>
      <c r="B5" s="22" t="s">
        <v>22</v>
      </c>
      <c r="C5" s="23" t="s">
        <v>10</v>
      </c>
      <c r="D5" s="23">
        <v>15</v>
      </c>
      <c r="E5" s="59">
        <v>180</v>
      </c>
      <c r="F5" s="28">
        <f t="shared" si="0"/>
        <v>2700</v>
      </c>
      <c r="G5" s="2"/>
    </row>
    <row r="6" spans="1:7" s="20" customFormat="1" x14ac:dyDescent="0.2">
      <c r="A6" s="34">
        <v>1.3</v>
      </c>
      <c r="B6" s="35" t="s">
        <v>23</v>
      </c>
      <c r="C6" s="24" t="s">
        <v>13</v>
      </c>
      <c r="D6" s="24">
        <v>250</v>
      </c>
      <c r="E6" s="60">
        <v>120</v>
      </c>
      <c r="F6" s="29">
        <f>E6*D6</f>
        <v>30000</v>
      </c>
      <c r="G6" s="36"/>
    </row>
    <row r="7" spans="1:7" s="20" customFormat="1" x14ac:dyDescent="0.2">
      <c r="A7" s="38">
        <v>1.4</v>
      </c>
      <c r="B7" s="35" t="s">
        <v>24</v>
      </c>
      <c r="C7" s="24" t="s">
        <v>10</v>
      </c>
      <c r="D7" s="24">
        <v>10</v>
      </c>
      <c r="E7" s="60">
        <v>220</v>
      </c>
      <c r="F7" s="29">
        <f>E7*D7</f>
        <v>2200</v>
      </c>
      <c r="G7" s="36"/>
    </row>
    <row r="8" spans="1:7" s="20" customFormat="1" ht="46.5" customHeight="1" x14ac:dyDescent="0.2">
      <c r="A8" s="34">
        <v>1.5</v>
      </c>
      <c r="B8" s="18" t="s">
        <v>28</v>
      </c>
      <c r="C8" s="23" t="s">
        <v>13</v>
      </c>
      <c r="D8" s="23">
        <v>250</v>
      </c>
      <c r="E8" s="59">
        <v>12</v>
      </c>
      <c r="F8" s="28">
        <f t="shared" si="0"/>
        <v>3000</v>
      </c>
      <c r="G8" s="19"/>
    </row>
    <row r="9" spans="1:7" s="20" customFormat="1" ht="31.5" customHeight="1" x14ac:dyDescent="0.2">
      <c r="A9" s="38">
        <v>1.6</v>
      </c>
      <c r="B9" s="35" t="s">
        <v>29</v>
      </c>
      <c r="C9" s="51" t="s">
        <v>25</v>
      </c>
      <c r="D9" s="24">
        <v>5</v>
      </c>
      <c r="E9" s="60">
        <v>1500</v>
      </c>
      <c r="F9" s="29">
        <f>E9*D9</f>
        <v>7500</v>
      </c>
      <c r="G9" s="36"/>
    </row>
    <row r="10" spans="1:7" s="20" customFormat="1" ht="31.5" customHeight="1" x14ac:dyDescent="0.2">
      <c r="A10" s="34">
        <v>1.7</v>
      </c>
      <c r="B10" s="35" t="s">
        <v>33</v>
      </c>
      <c r="C10" s="51" t="s">
        <v>25</v>
      </c>
      <c r="D10" s="24">
        <v>10</v>
      </c>
      <c r="E10" s="60">
        <v>2400</v>
      </c>
      <c r="F10" s="29">
        <f t="shared" ref="F10:F12" si="1">E10*D10</f>
        <v>24000</v>
      </c>
      <c r="G10" s="36"/>
    </row>
    <row r="11" spans="1:7" s="20" customFormat="1" ht="31.5" customHeight="1" x14ac:dyDescent="0.2">
      <c r="A11" s="38">
        <v>1.8</v>
      </c>
      <c r="B11" s="35" t="s">
        <v>34</v>
      </c>
      <c r="C11" s="51" t="s">
        <v>25</v>
      </c>
      <c r="D11" s="24">
        <v>15</v>
      </c>
      <c r="E11" s="60">
        <v>2600</v>
      </c>
      <c r="F11" s="29">
        <f t="shared" si="1"/>
        <v>39000</v>
      </c>
      <c r="G11" s="36"/>
    </row>
    <row r="12" spans="1:7" s="20" customFormat="1" ht="31.5" customHeight="1" x14ac:dyDescent="0.2">
      <c r="A12" s="34">
        <v>1.9</v>
      </c>
      <c r="B12" s="35" t="s">
        <v>35</v>
      </c>
      <c r="C12" s="51" t="s">
        <v>25</v>
      </c>
      <c r="D12" s="24">
        <v>20</v>
      </c>
      <c r="E12" s="60">
        <v>3400</v>
      </c>
      <c r="F12" s="29">
        <f t="shared" si="1"/>
        <v>68000</v>
      </c>
      <c r="G12" s="36"/>
    </row>
    <row r="13" spans="1:7" s="20" customFormat="1" ht="57" x14ac:dyDescent="0.2">
      <c r="A13" s="69">
        <v>1.1000000000000001</v>
      </c>
      <c r="B13" s="35" t="s">
        <v>26</v>
      </c>
      <c r="C13" s="51" t="s">
        <v>25</v>
      </c>
      <c r="D13" s="24">
        <v>0</v>
      </c>
      <c r="E13" s="60">
        <v>1950</v>
      </c>
      <c r="F13" s="29">
        <f>E13*D13</f>
        <v>0</v>
      </c>
      <c r="G13" s="36"/>
    </row>
    <row r="14" spans="1:7" s="20" customFormat="1" ht="57" x14ac:dyDescent="0.2">
      <c r="A14" s="69">
        <v>1.1100000000000001</v>
      </c>
      <c r="B14" s="35" t="s">
        <v>36</v>
      </c>
      <c r="C14" s="51" t="s">
        <v>25</v>
      </c>
      <c r="D14" s="24">
        <v>0</v>
      </c>
      <c r="E14" s="60">
        <v>3200</v>
      </c>
      <c r="F14" s="29">
        <f t="shared" ref="F14:F16" si="2">E14*D14</f>
        <v>0</v>
      </c>
      <c r="G14" s="36"/>
    </row>
    <row r="15" spans="1:7" s="20" customFormat="1" ht="57" x14ac:dyDescent="0.2">
      <c r="A15" s="69">
        <v>1.1200000000000001</v>
      </c>
      <c r="B15" s="35" t="s">
        <v>37</v>
      </c>
      <c r="C15" s="51" t="s">
        <v>25</v>
      </c>
      <c r="D15" s="24">
        <v>0</v>
      </c>
      <c r="E15" s="60">
        <v>3700</v>
      </c>
      <c r="F15" s="29">
        <f t="shared" si="2"/>
        <v>0</v>
      </c>
      <c r="G15" s="36"/>
    </row>
    <row r="16" spans="1:7" s="20" customFormat="1" ht="57" x14ac:dyDescent="0.2">
      <c r="A16" s="69">
        <v>1.1299999999999999</v>
      </c>
      <c r="B16" s="35" t="s">
        <v>38</v>
      </c>
      <c r="C16" s="51" t="s">
        <v>25</v>
      </c>
      <c r="D16" s="24">
        <v>0</v>
      </c>
      <c r="E16" s="60">
        <v>4500</v>
      </c>
      <c r="F16" s="29">
        <f t="shared" si="2"/>
        <v>0</v>
      </c>
      <c r="G16" s="36"/>
    </row>
    <row r="17" spans="1:7" s="20" customFormat="1" ht="42.75" x14ac:dyDescent="0.2">
      <c r="A17" s="69">
        <v>1.1399999999999999</v>
      </c>
      <c r="B17" s="35" t="s">
        <v>27</v>
      </c>
      <c r="C17" s="24" t="s">
        <v>14</v>
      </c>
      <c r="D17" s="24">
        <v>0</v>
      </c>
      <c r="E17" s="60">
        <v>220</v>
      </c>
      <c r="F17" s="29">
        <f>E17*D17</f>
        <v>0</v>
      </c>
      <c r="G17" s="36"/>
    </row>
    <row r="18" spans="1:7" ht="15" x14ac:dyDescent="0.25">
      <c r="A18" s="86" t="s">
        <v>7</v>
      </c>
      <c r="B18" s="87"/>
      <c r="C18" s="44"/>
      <c r="D18" s="44"/>
      <c r="E18" s="61"/>
      <c r="F18" s="45">
        <f>SUM(F4:F17)</f>
        <v>179400</v>
      </c>
      <c r="G18" s="46"/>
    </row>
    <row r="19" spans="1:7" ht="15" x14ac:dyDescent="0.25">
      <c r="A19" s="52"/>
      <c r="B19" s="48" t="s">
        <v>17</v>
      </c>
      <c r="C19" s="15" t="s">
        <v>15</v>
      </c>
      <c r="D19" s="68">
        <v>15</v>
      </c>
      <c r="E19" s="62"/>
      <c r="F19" s="47"/>
      <c r="G19" s="1"/>
    </row>
    <row r="20" spans="1:7" ht="15.75" thickBot="1" x14ac:dyDescent="0.3">
      <c r="A20" s="72"/>
      <c r="B20" s="70" t="s">
        <v>16</v>
      </c>
      <c r="C20" s="41"/>
      <c r="D20" s="41"/>
      <c r="E20" s="63"/>
      <c r="F20" s="42">
        <f>F18*(1-(D19/100))</f>
        <v>152490</v>
      </c>
      <c r="G20" s="43"/>
    </row>
    <row r="21" spans="1:7" s="10" customFormat="1" ht="21.75" thickTop="1" thickBot="1" x14ac:dyDescent="0.35">
      <c r="A21" s="16">
        <v>2</v>
      </c>
      <c r="B21" s="21" t="s">
        <v>59</v>
      </c>
      <c r="C21" s="25"/>
      <c r="D21" s="25"/>
      <c r="E21" s="58"/>
      <c r="F21" s="27"/>
      <c r="G21" s="12"/>
    </row>
    <row r="22" spans="1:7" ht="30" customHeight="1" thickTop="1" x14ac:dyDescent="0.2">
      <c r="A22" s="82">
        <v>2.1</v>
      </c>
      <c r="B22" s="80" t="s">
        <v>44</v>
      </c>
      <c r="C22" s="24" t="s">
        <v>10</v>
      </c>
      <c r="D22" s="24">
        <v>2</v>
      </c>
      <c r="E22" s="60">
        <v>7200</v>
      </c>
      <c r="F22" s="75">
        <f t="shared" ref="F22:F28" si="3">E22*D22</f>
        <v>14400</v>
      </c>
      <c r="G22" s="1"/>
    </row>
    <row r="23" spans="1:7" ht="30" customHeight="1" x14ac:dyDescent="0.2">
      <c r="A23" s="82">
        <v>2.2000000000000002</v>
      </c>
      <c r="B23" s="80" t="s">
        <v>40</v>
      </c>
      <c r="C23" s="24" t="s">
        <v>10</v>
      </c>
      <c r="D23" s="24">
        <v>2</v>
      </c>
      <c r="E23" s="60">
        <v>8500</v>
      </c>
      <c r="F23" s="75">
        <f t="shared" si="3"/>
        <v>17000</v>
      </c>
      <c r="G23" s="1"/>
    </row>
    <row r="24" spans="1:7" ht="31.15" customHeight="1" x14ac:dyDescent="0.2">
      <c r="A24" s="82">
        <v>2.2999999999999998</v>
      </c>
      <c r="B24" s="80" t="s">
        <v>76</v>
      </c>
      <c r="C24" s="24" t="s">
        <v>10</v>
      </c>
      <c r="D24" s="24">
        <v>1</v>
      </c>
      <c r="E24" s="60">
        <v>12000</v>
      </c>
      <c r="F24" s="75">
        <f t="shared" si="3"/>
        <v>12000</v>
      </c>
      <c r="G24" s="1"/>
    </row>
    <row r="25" spans="1:7" ht="31.15" customHeight="1" x14ac:dyDescent="0.2">
      <c r="A25" s="82">
        <v>2.4</v>
      </c>
      <c r="B25" s="80" t="s">
        <v>75</v>
      </c>
      <c r="C25" s="24" t="s">
        <v>10</v>
      </c>
      <c r="D25" s="24">
        <v>1</v>
      </c>
      <c r="E25" s="60">
        <v>14000</v>
      </c>
      <c r="F25" s="75">
        <f t="shared" si="3"/>
        <v>14000</v>
      </c>
      <c r="G25" s="1"/>
    </row>
    <row r="26" spans="1:7" s="79" customFormat="1" x14ac:dyDescent="0.2">
      <c r="A26" s="82">
        <v>2.5</v>
      </c>
      <c r="B26" s="73" t="s">
        <v>41</v>
      </c>
      <c r="C26" s="76" t="s">
        <v>10</v>
      </c>
      <c r="D26" s="76">
        <v>2</v>
      </c>
      <c r="E26" s="77">
        <v>2500</v>
      </c>
      <c r="F26" s="75">
        <f t="shared" si="3"/>
        <v>5000</v>
      </c>
      <c r="G26" s="78"/>
    </row>
    <row r="27" spans="1:7" s="79" customFormat="1" x14ac:dyDescent="0.2">
      <c r="A27" s="82">
        <v>2.6</v>
      </c>
      <c r="B27" s="73" t="s">
        <v>42</v>
      </c>
      <c r="C27" s="76" t="s">
        <v>10</v>
      </c>
      <c r="D27" s="76">
        <v>1</v>
      </c>
      <c r="E27" s="77">
        <v>1500</v>
      </c>
      <c r="F27" s="75">
        <f t="shared" si="3"/>
        <v>1500</v>
      </c>
      <c r="G27" s="78"/>
    </row>
    <row r="28" spans="1:7" s="79" customFormat="1" x14ac:dyDescent="0.2">
      <c r="A28" s="82">
        <v>2.7</v>
      </c>
      <c r="B28" s="73" t="s">
        <v>39</v>
      </c>
      <c r="C28" s="76" t="s">
        <v>10</v>
      </c>
      <c r="D28" s="76">
        <v>1</v>
      </c>
      <c r="E28" s="77">
        <v>6000</v>
      </c>
      <c r="F28" s="75">
        <f t="shared" si="3"/>
        <v>6000</v>
      </c>
      <c r="G28" s="78"/>
    </row>
    <row r="29" spans="1:7" s="79" customFormat="1" ht="28.5" x14ac:dyDescent="0.2">
      <c r="A29" s="82">
        <v>2.8</v>
      </c>
      <c r="B29" s="74" t="s">
        <v>72</v>
      </c>
      <c r="C29" s="81" t="s">
        <v>10</v>
      </c>
      <c r="D29" s="81">
        <v>10</v>
      </c>
      <c r="E29" s="77">
        <v>2500</v>
      </c>
      <c r="F29" s="75">
        <f t="shared" ref="F29:F37" si="4">E29*D29</f>
        <v>25000</v>
      </c>
      <c r="G29" s="78"/>
    </row>
    <row r="30" spans="1:7" s="79" customFormat="1" ht="28.5" x14ac:dyDescent="0.2">
      <c r="A30" s="82">
        <v>2.9</v>
      </c>
      <c r="B30" s="74" t="s">
        <v>73</v>
      </c>
      <c r="C30" s="81" t="s">
        <v>10</v>
      </c>
      <c r="D30" s="81">
        <v>10</v>
      </c>
      <c r="E30" s="77">
        <v>3500</v>
      </c>
      <c r="F30" s="75">
        <f t="shared" si="4"/>
        <v>35000</v>
      </c>
      <c r="G30" s="78"/>
    </row>
    <row r="31" spans="1:7" s="79" customFormat="1" ht="28.5" x14ac:dyDescent="0.2">
      <c r="A31" s="83">
        <v>2.1</v>
      </c>
      <c r="B31" s="74" t="s">
        <v>74</v>
      </c>
      <c r="C31" s="81" t="s">
        <v>10</v>
      </c>
      <c r="D31" s="81">
        <v>10</v>
      </c>
      <c r="E31" s="77">
        <v>2600</v>
      </c>
      <c r="F31" s="75">
        <f t="shared" si="4"/>
        <v>26000</v>
      </c>
      <c r="G31" s="78"/>
    </row>
    <row r="32" spans="1:7" s="79" customFormat="1" x14ac:dyDescent="0.2">
      <c r="A32" s="83">
        <v>2.11</v>
      </c>
      <c r="B32" s="74" t="s">
        <v>54</v>
      </c>
      <c r="C32" s="81" t="s">
        <v>10</v>
      </c>
      <c r="D32" s="81">
        <v>1</v>
      </c>
      <c r="E32" s="77">
        <v>15000</v>
      </c>
      <c r="F32" s="75">
        <f t="shared" si="4"/>
        <v>15000</v>
      </c>
      <c r="G32" s="78"/>
    </row>
    <row r="33" spans="1:7" s="79" customFormat="1" ht="28.5" x14ac:dyDescent="0.2">
      <c r="A33" s="83">
        <v>2.12</v>
      </c>
      <c r="B33" s="74" t="s">
        <v>67</v>
      </c>
      <c r="C33" s="81" t="s">
        <v>10</v>
      </c>
      <c r="D33" s="81">
        <v>1</v>
      </c>
      <c r="E33" s="77">
        <v>4000</v>
      </c>
      <c r="F33" s="75">
        <f t="shared" si="4"/>
        <v>4000</v>
      </c>
      <c r="G33" s="78"/>
    </row>
    <row r="34" spans="1:7" s="79" customFormat="1" ht="42.75" x14ac:dyDescent="0.2">
      <c r="A34" s="83">
        <v>2.13</v>
      </c>
      <c r="B34" s="74" t="s">
        <v>71</v>
      </c>
      <c r="C34" s="81" t="s">
        <v>10</v>
      </c>
      <c r="D34" s="81">
        <v>1</v>
      </c>
      <c r="E34" s="77">
        <v>30000</v>
      </c>
      <c r="F34" s="75">
        <f t="shared" si="4"/>
        <v>30000</v>
      </c>
      <c r="G34" s="78"/>
    </row>
    <row r="35" spans="1:7" s="79" customFormat="1" x14ac:dyDescent="0.2">
      <c r="A35" s="83">
        <v>2.14</v>
      </c>
      <c r="B35" s="74" t="s">
        <v>68</v>
      </c>
      <c r="C35" s="81" t="s">
        <v>25</v>
      </c>
      <c r="D35" s="81">
        <v>1</v>
      </c>
      <c r="E35" s="77">
        <v>9000</v>
      </c>
      <c r="F35" s="75">
        <f t="shared" si="4"/>
        <v>9000</v>
      </c>
      <c r="G35" s="78"/>
    </row>
    <row r="36" spans="1:7" s="79" customFormat="1" x14ac:dyDescent="0.2">
      <c r="A36" s="83">
        <v>2.15</v>
      </c>
      <c r="B36" s="74" t="s">
        <v>69</v>
      </c>
      <c r="C36" s="81" t="s">
        <v>25</v>
      </c>
      <c r="D36" s="81">
        <v>1</v>
      </c>
      <c r="E36" s="77">
        <v>6500</v>
      </c>
      <c r="F36" s="75">
        <f t="shared" si="4"/>
        <v>6500</v>
      </c>
      <c r="G36" s="78"/>
    </row>
    <row r="37" spans="1:7" s="79" customFormat="1" x14ac:dyDescent="0.2">
      <c r="A37" s="83">
        <v>2.16</v>
      </c>
      <c r="B37" s="74" t="s">
        <v>70</v>
      </c>
      <c r="C37" s="81" t="s">
        <v>25</v>
      </c>
      <c r="D37" s="81">
        <v>1</v>
      </c>
      <c r="E37" s="77">
        <v>8000</v>
      </c>
      <c r="F37" s="75">
        <f t="shared" si="4"/>
        <v>8000</v>
      </c>
      <c r="G37" s="78"/>
    </row>
    <row r="38" spans="1:7" s="79" customFormat="1" x14ac:dyDescent="0.2">
      <c r="A38" s="83">
        <v>2.17</v>
      </c>
      <c r="B38" s="73" t="s">
        <v>48</v>
      </c>
      <c r="C38" s="76" t="s">
        <v>25</v>
      </c>
      <c r="D38" s="76">
        <v>1</v>
      </c>
      <c r="E38" s="77">
        <v>1000</v>
      </c>
      <c r="F38" s="75">
        <f t="shared" ref="F38:F48" si="5">E38*D38</f>
        <v>1000</v>
      </c>
      <c r="G38" s="78"/>
    </row>
    <row r="39" spans="1:7" x14ac:dyDescent="0.2">
      <c r="A39" s="83">
        <v>2.1800000000000002</v>
      </c>
      <c r="B39" s="73" t="s">
        <v>49</v>
      </c>
      <c r="C39" s="76" t="s">
        <v>25</v>
      </c>
      <c r="D39" s="15">
        <v>1</v>
      </c>
      <c r="E39" s="60">
        <v>2200</v>
      </c>
      <c r="F39" s="75">
        <f t="shared" si="5"/>
        <v>2200</v>
      </c>
      <c r="G39" s="1"/>
    </row>
    <row r="40" spans="1:7" x14ac:dyDescent="0.2">
      <c r="A40" s="83">
        <v>2.19</v>
      </c>
      <c r="B40" s="73" t="s">
        <v>50</v>
      </c>
      <c r="C40" s="76" t="s">
        <v>25</v>
      </c>
      <c r="D40" s="15">
        <v>1</v>
      </c>
      <c r="E40" s="60">
        <v>4500</v>
      </c>
      <c r="F40" s="75">
        <f t="shared" si="5"/>
        <v>4500</v>
      </c>
      <c r="G40" s="1"/>
    </row>
    <row r="41" spans="1:7" s="20" customFormat="1" ht="28.5" x14ac:dyDescent="0.2">
      <c r="A41" s="83">
        <v>2.2000000000000002</v>
      </c>
      <c r="B41" s="80" t="s">
        <v>51</v>
      </c>
      <c r="C41" s="81" t="s">
        <v>10</v>
      </c>
      <c r="D41" s="24">
        <v>1</v>
      </c>
      <c r="E41" s="60">
        <v>1500</v>
      </c>
      <c r="F41" s="75">
        <f t="shared" si="5"/>
        <v>1500</v>
      </c>
      <c r="G41" s="36"/>
    </row>
    <row r="42" spans="1:7" s="79" customFormat="1" x14ac:dyDescent="0.2">
      <c r="A42" s="83">
        <v>2.21</v>
      </c>
      <c r="B42" s="73" t="s">
        <v>52</v>
      </c>
      <c r="C42" s="76" t="s">
        <v>10</v>
      </c>
      <c r="D42" s="76">
        <v>1</v>
      </c>
      <c r="E42" s="77">
        <v>12000</v>
      </c>
      <c r="F42" s="75">
        <f t="shared" si="5"/>
        <v>12000</v>
      </c>
      <c r="G42" s="78"/>
    </row>
    <row r="43" spans="1:7" s="79" customFormat="1" ht="28.5" x14ac:dyDescent="0.2">
      <c r="A43" s="83">
        <v>2.2200000000000002</v>
      </c>
      <c r="B43" s="74" t="s">
        <v>55</v>
      </c>
      <c r="C43" s="81" t="s">
        <v>10</v>
      </c>
      <c r="D43" s="81">
        <v>1</v>
      </c>
      <c r="E43" s="77">
        <v>95000</v>
      </c>
      <c r="F43" s="75">
        <f t="shared" si="5"/>
        <v>95000</v>
      </c>
      <c r="G43" s="78"/>
    </row>
    <row r="44" spans="1:7" s="79" customFormat="1" x14ac:dyDescent="0.2">
      <c r="A44" s="83">
        <v>2.23</v>
      </c>
      <c r="B44" s="73" t="s">
        <v>46</v>
      </c>
      <c r="C44" s="76" t="s">
        <v>10</v>
      </c>
      <c r="D44" s="76">
        <v>1</v>
      </c>
      <c r="E44" s="77">
        <v>4800</v>
      </c>
      <c r="F44" s="75">
        <f t="shared" si="5"/>
        <v>4800</v>
      </c>
      <c r="G44" s="78"/>
    </row>
    <row r="45" spans="1:7" s="79" customFormat="1" x14ac:dyDescent="0.2">
      <c r="A45" s="83">
        <v>2.2400000000000002</v>
      </c>
      <c r="B45" s="73" t="s">
        <v>47</v>
      </c>
      <c r="C45" s="76" t="s">
        <v>10</v>
      </c>
      <c r="D45" s="76">
        <v>2</v>
      </c>
      <c r="E45" s="77">
        <v>2500</v>
      </c>
      <c r="F45" s="75">
        <f t="shared" si="5"/>
        <v>5000</v>
      </c>
      <c r="G45" s="78"/>
    </row>
    <row r="46" spans="1:7" s="79" customFormat="1" x14ac:dyDescent="0.2">
      <c r="A46" s="83">
        <v>2.25</v>
      </c>
      <c r="B46" s="73" t="s">
        <v>53</v>
      </c>
      <c r="C46" s="76" t="s">
        <v>10</v>
      </c>
      <c r="D46" s="76">
        <v>1</v>
      </c>
      <c r="E46" s="77">
        <v>2500</v>
      </c>
      <c r="F46" s="75">
        <f t="shared" si="5"/>
        <v>2500</v>
      </c>
      <c r="G46" s="78"/>
    </row>
    <row r="47" spans="1:7" s="79" customFormat="1" x14ac:dyDescent="0.2">
      <c r="A47" s="83">
        <v>2.2599999999999998</v>
      </c>
      <c r="B47" s="73" t="s">
        <v>43</v>
      </c>
      <c r="C47" s="76" t="s">
        <v>10</v>
      </c>
      <c r="D47" s="76">
        <v>1</v>
      </c>
      <c r="E47" s="77">
        <v>650</v>
      </c>
      <c r="F47" s="75">
        <f>E47*D47</f>
        <v>650</v>
      </c>
      <c r="G47" s="78"/>
    </row>
    <row r="48" spans="1:7" s="79" customFormat="1" x14ac:dyDescent="0.2">
      <c r="A48" s="83">
        <v>2.27</v>
      </c>
      <c r="B48" s="73" t="s">
        <v>45</v>
      </c>
      <c r="C48" s="76" t="s">
        <v>10</v>
      </c>
      <c r="D48" s="76">
        <v>1</v>
      </c>
      <c r="E48" s="77">
        <v>15000</v>
      </c>
      <c r="F48" s="75">
        <f t="shared" si="5"/>
        <v>15000</v>
      </c>
      <c r="G48" s="78"/>
    </row>
    <row r="49" spans="1:7" ht="15" x14ac:dyDescent="0.25">
      <c r="A49" s="86" t="s">
        <v>8</v>
      </c>
      <c r="B49" s="87"/>
      <c r="C49" s="44"/>
      <c r="D49" s="44"/>
      <c r="E49" s="61"/>
      <c r="F49" s="45">
        <f>SUM(F22:F48)</f>
        <v>372550</v>
      </c>
      <c r="G49" s="46"/>
    </row>
    <row r="50" spans="1:7" ht="15" x14ac:dyDescent="0.25">
      <c r="A50" s="52"/>
      <c r="B50" s="48" t="s">
        <v>56</v>
      </c>
      <c r="C50" s="15" t="s">
        <v>15</v>
      </c>
      <c r="D50" s="68">
        <v>15</v>
      </c>
      <c r="E50" s="62"/>
      <c r="F50" s="47"/>
      <c r="G50" s="1"/>
    </row>
    <row r="51" spans="1:7" ht="15.75" thickBot="1" x14ac:dyDescent="0.3">
      <c r="A51" s="49"/>
      <c r="B51" s="71" t="s">
        <v>57</v>
      </c>
      <c r="C51" s="15"/>
      <c r="D51" s="15"/>
      <c r="E51" s="60"/>
      <c r="F51" s="33">
        <f>F49*(1-(D50/100))</f>
        <v>316667.5</v>
      </c>
      <c r="G51" s="1"/>
    </row>
    <row r="52" spans="1:7" s="10" customFormat="1" ht="21.75" thickTop="1" thickBot="1" x14ac:dyDescent="0.35">
      <c r="A52" s="16">
        <v>3</v>
      </c>
      <c r="B52" s="21" t="s">
        <v>60</v>
      </c>
      <c r="C52" s="25"/>
      <c r="D52" s="25"/>
      <c r="E52" s="58"/>
      <c r="F52" s="27"/>
      <c r="G52" s="12"/>
    </row>
    <row r="53" spans="1:7" s="20" customFormat="1" ht="48" customHeight="1" thickTop="1" x14ac:dyDescent="0.2">
      <c r="A53" s="34">
        <v>3.1</v>
      </c>
      <c r="B53" s="35" t="s">
        <v>31</v>
      </c>
      <c r="C53" s="51" t="s">
        <v>30</v>
      </c>
      <c r="D53" s="56">
        <v>150000</v>
      </c>
      <c r="E53" s="60">
        <v>1</v>
      </c>
      <c r="F53" s="29">
        <f>E53*D53</f>
        <v>150000</v>
      </c>
      <c r="G53" s="36"/>
    </row>
    <row r="54" spans="1:7" ht="15" x14ac:dyDescent="0.25">
      <c r="A54" s="86" t="s">
        <v>9</v>
      </c>
      <c r="B54" s="87"/>
      <c r="C54" s="15"/>
      <c r="D54" s="15"/>
      <c r="E54" s="60"/>
      <c r="F54" s="33">
        <f>SUM(F53:F53)</f>
        <v>150000</v>
      </c>
      <c r="G54" s="1"/>
    </row>
    <row r="55" spans="1:7" ht="15" x14ac:dyDescent="0.25">
      <c r="A55" s="49"/>
      <c r="B55" s="48" t="s">
        <v>32</v>
      </c>
      <c r="C55" s="15" t="s">
        <v>15</v>
      </c>
      <c r="D55" s="68">
        <v>10</v>
      </c>
      <c r="E55" s="62"/>
      <c r="F55" s="47"/>
      <c r="G55" s="1"/>
    </row>
    <row r="56" spans="1:7" ht="15.75" thickBot="1" x14ac:dyDescent="0.3">
      <c r="A56" s="39"/>
      <c r="B56" s="40" t="s">
        <v>61</v>
      </c>
      <c r="C56" s="41"/>
      <c r="D56" s="41"/>
      <c r="E56" s="63"/>
      <c r="F56" s="42">
        <f>F54*(1+(D55/100))</f>
        <v>165000</v>
      </c>
      <c r="G56" s="43"/>
    </row>
    <row r="57" spans="1:7" s="10" customFormat="1" ht="21.75" thickTop="1" thickBot="1" x14ac:dyDescent="0.35">
      <c r="A57" s="16">
        <v>4</v>
      </c>
      <c r="B57" s="21" t="s">
        <v>62</v>
      </c>
      <c r="C57" s="25"/>
      <c r="D57" s="25"/>
      <c r="E57" s="58"/>
      <c r="F57" s="27"/>
      <c r="G57" s="12"/>
    </row>
    <row r="58" spans="1:7" ht="15" thickTop="1" x14ac:dyDescent="0.2">
      <c r="A58" s="54">
        <v>4.0999999999999996</v>
      </c>
      <c r="B58" s="35" t="s">
        <v>18</v>
      </c>
      <c r="C58" s="55" t="s">
        <v>14</v>
      </c>
      <c r="D58" s="23">
        <v>70</v>
      </c>
      <c r="E58" s="59">
        <v>90</v>
      </c>
      <c r="F58" s="28">
        <f>E58*D58</f>
        <v>6300</v>
      </c>
      <c r="G58" s="2"/>
    </row>
    <row r="59" spans="1:7" s="20" customFormat="1" ht="17.25" customHeight="1" x14ac:dyDescent="0.2">
      <c r="A59" s="38">
        <v>4.2</v>
      </c>
      <c r="B59" s="35" t="s">
        <v>19</v>
      </c>
      <c r="C59" s="23" t="s">
        <v>14</v>
      </c>
      <c r="D59" s="23">
        <v>200</v>
      </c>
      <c r="E59" s="59">
        <v>90</v>
      </c>
      <c r="F59" s="28">
        <f>E59*D59</f>
        <v>18000</v>
      </c>
      <c r="G59" s="19"/>
    </row>
    <row r="60" spans="1:7" x14ac:dyDescent="0.2">
      <c r="A60" s="38">
        <v>4.3</v>
      </c>
      <c r="B60" s="53" t="s">
        <v>20</v>
      </c>
      <c r="C60" s="23" t="s">
        <v>14</v>
      </c>
      <c r="D60" s="23">
        <v>200</v>
      </c>
      <c r="E60" s="59">
        <v>45</v>
      </c>
      <c r="F60" s="28">
        <f>E60*D60</f>
        <v>9000</v>
      </c>
      <c r="G60" s="2"/>
    </row>
    <row r="61" spans="1:7" ht="15" x14ac:dyDescent="0.25">
      <c r="A61" s="86" t="s">
        <v>63</v>
      </c>
      <c r="B61" s="87"/>
      <c r="C61" s="15"/>
      <c r="D61" s="15"/>
      <c r="E61" s="60"/>
      <c r="F61" s="33">
        <f>SUM(F58:F60)</f>
        <v>33300</v>
      </c>
      <c r="G61" s="1"/>
    </row>
    <row r="62" spans="1:7" ht="15" x14ac:dyDescent="0.25">
      <c r="A62" s="49"/>
      <c r="B62" s="48" t="s">
        <v>64</v>
      </c>
      <c r="C62" s="15" t="s">
        <v>15</v>
      </c>
      <c r="D62" s="68">
        <v>15</v>
      </c>
      <c r="E62" s="62"/>
      <c r="F62" s="47"/>
      <c r="G62" s="1"/>
    </row>
    <row r="63" spans="1:7" ht="15.75" thickBot="1" x14ac:dyDescent="0.3">
      <c r="A63" s="39"/>
      <c r="B63" s="50" t="s">
        <v>65</v>
      </c>
      <c r="C63" s="41"/>
      <c r="D63" s="41"/>
      <c r="E63" s="63"/>
      <c r="F63" s="42">
        <f>F61*(1-(D62/100))</f>
        <v>28305</v>
      </c>
      <c r="G63" s="43"/>
    </row>
    <row r="64" spans="1:7" ht="15.75" thickTop="1" x14ac:dyDescent="0.2">
      <c r="A64" s="13"/>
      <c r="B64" s="3" t="s">
        <v>6</v>
      </c>
      <c r="C64" s="3"/>
      <c r="D64" s="3"/>
      <c r="E64" s="64"/>
      <c r="F64" s="30">
        <f>F20+F51+F56+F63</f>
        <v>662462.5</v>
      </c>
      <c r="G64" s="4"/>
    </row>
    <row r="65" spans="1:7" ht="15.75" thickBot="1" x14ac:dyDescent="0.25">
      <c r="A65" s="14"/>
      <c r="B65" s="5" t="s">
        <v>5</v>
      </c>
      <c r="C65" s="5"/>
      <c r="D65" s="5"/>
      <c r="E65" s="65"/>
      <c r="F65" s="31">
        <f>F64*1.17</f>
        <v>775081.125</v>
      </c>
      <c r="G65" s="6"/>
    </row>
    <row r="66" spans="1:7" ht="15" thickTop="1" x14ac:dyDescent="0.2"/>
    <row r="69" spans="1:7" x14ac:dyDescent="0.2">
      <c r="A69"/>
      <c r="C69"/>
      <c r="D69"/>
      <c r="E69" s="67"/>
      <c r="F69"/>
    </row>
    <row r="70" spans="1:7" x14ac:dyDescent="0.2">
      <c r="A70"/>
      <c r="C70"/>
      <c r="D70"/>
      <c r="E70" s="67"/>
      <c r="F70"/>
    </row>
    <row r="71" spans="1:7" x14ac:dyDescent="0.2">
      <c r="A71"/>
      <c r="C71"/>
      <c r="D71"/>
      <c r="E71" s="67"/>
      <c r="F71"/>
    </row>
    <row r="72" spans="1:7" x14ac:dyDescent="0.2">
      <c r="A72"/>
      <c r="C72"/>
      <c r="D72"/>
      <c r="E72" s="67"/>
      <c r="F72"/>
    </row>
    <row r="73" spans="1:7" x14ac:dyDescent="0.2">
      <c r="A73"/>
      <c r="C73"/>
      <c r="D73"/>
      <c r="E73" s="67"/>
      <c r="F73"/>
    </row>
    <row r="74" spans="1:7" x14ac:dyDescent="0.2">
      <c r="A74"/>
      <c r="C74"/>
      <c r="D74"/>
      <c r="E74" s="67"/>
      <c r="F74"/>
    </row>
    <row r="75" spans="1:7" x14ac:dyDescent="0.2">
      <c r="A75"/>
      <c r="C75"/>
      <c r="D75"/>
      <c r="E75" s="67"/>
      <c r="F75"/>
    </row>
    <row r="76" spans="1:7" x14ac:dyDescent="0.2">
      <c r="A76"/>
      <c r="C76"/>
      <c r="D76"/>
      <c r="E76" s="67"/>
      <c r="F76"/>
    </row>
    <row r="77" spans="1:7" x14ac:dyDescent="0.2">
      <c r="A77"/>
      <c r="C77"/>
      <c r="D77"/>
      <c r="E77" s="67"/>
      <c r="F77"/>
    </row>
    <row r="78" spans="1:7" x14ac:dyDescent="0.2">
      <c r="A78"/>
      <c r="C78"/>
      <c r="D78"/>
      <c r="E78" s="67"/>
      <c r="F78"/>
    </row>
    <row r="79" spans="1:7" x14ac:dyDescent="0.2">
      <c r="A79"/>
      <c r="C79"/>
      <c r="D79"/>
      <c r="E79" s="67"/>
      <c r="F79"/>
    </row>
    <row r="80" spans="1:7" x14ac:dyDescent="0.2">
      <c r="A80"/>
      <c r="C80"/>
      <c r="D80"/>
      <c r="E80" s="67"/>
      <c r="F80"/>
    </row>
    <row r="81" spans="1:6" x14ac:dyDescent="0.2">
      <c r="A81"/>
      <c r="C81"/>
      <c r="D81"/>
      <c r="E81" s="67"/>
      <c r="F81"/>
    </row>
    <row r="82" spans="1:6" x14ac:dyDescent="0.2">
      <c r="A82"/>
      <c r="C82"/>
      <c r="D82"/>
      <c r="E82" s="67"/>
      <c r="F82"/>
    </row>
    <row r="83" spans="1:6" x14ac:dyDescent="0.2">
      <c r="A83"/>
      <c r="C83"/>
      <c r="D83"/>
      <c r="E83" s="67"/>
      <c r="F83"/>
    </row>
    <row r="84" spans="1:6" x14ac:dyDescent="0.2">
      <c r="A84"/>
      <c r="C84"/>
      <c r="D84"/>
      <c r="E84" s="67"/>
      <c r="F84"/>
    </row>
    <row r="85" spans="1:6" x14ac:dyDescent="0.2">
      <c r="A85"/>
      <c r="C85"/>
      <c r="D85"/>
      <c r="E85" s="67"/>
      <c r="F85"/>
    </row>
    <row r="86" spans="1:6" x14ac:dyDescent="0.2">
      <c r="A86"/>
      <c r="C86"/>
      <c r="D86"/>
      <c r="E86" s="67"/>
      <c r="F86"/>
    </row>
    <row r="87" spans="1:6" x14ac:dyDescent="0.2">
      <c r="A87"/>
      <c r="C87"/>
      <c r="D87"/>
      <c r="E87" s="67"/>
      <c r="F87"/>
    </row>
    <row r="88" spans="1:6" x14ac:dyDescent="0.2">
      <c r="A88"/>
      <c r="C88"/>
      <c r="D88"/>
      <c r="E88" s="67"/>
      <c r="F88"/>
    </row>
    <row r="89" spans="1:6" x14ac:dyDescent="0.2">
      <c r="A89"/>
      <c r="C89"/>
      <c r="D89"/>
      <c r="E89" s="67"/>
      <c r="F89"/>
    </row>
    <row r="90" spans="1:6" x14ac:dyDescent="0.2">
      <c r="A90"/>
      <c r="C90"/>
      <c r="D90"/>
      <c r="E90" s="67"/>
      <c r="F90"/>
    </row>
    <row r="91" spans="1:6" x14ac:dyDescent="0.2">
      <c r="A91"/>
      <c r="C91"/>
      <c r="D91"/>
      <c r="E91" s="67"/>
      <c r="F91"/>
    </row>
    <row r="92" spans="1:6" x14ac:dyDescent="0.2">
      <c r="A92"/>
      <c r="C92"/>
      <c r="D92"/>
      <c r="E92" s="67"/>
      <c r="F92"/>
    </row>
    <row r="93" spans="1:6" x14ac:dyDescent="0.2">
      <c r="A93"/>
      <c r="C93"/>
      <c r="D93"/>
      <c r="E93" s="67"/>
      <c r="F93"/>
    </row>
    <row r="94" spans="1:6" x14ac:dyDescent="0.2">
      <c r="A94"/>
      <c r="C94"/>
      <c r="D94"/>
      <c r="E94" s="67"/>
      <c r="F94"/>
    </row>
    <row r="95" spans="1:6" x14ac:dyDescent="0.2">
      <c r="A95"/>
      <c r="C95"/>
      <c r="D95"/>
      <c r="E95" s="67"/>
      <c r="F95"/>
    </row>
    <row r="96" spans="1:6" x14ac:dyDescent="0.2">
      <c r="A96"/>
      <c r="C96"/>
      <c r="D96"/>
      <c r="E96" s="67"/>
      <c r="F96"/>
    </row>
    <row r="97" spans="1:6" x14ac:dyDescent="0.2">
      <c r="A97"/>
      <c r="C97"/>
      <c r="D97"/>
      <c r="E97" s="67"/>
      <c r="F97"/>
    </row>
    <row r="98" spans="1:6" x14ac:dyDescent="0.2">
      <c r="A98"/>
      <c r="C98"/>
      <c r="D98"/>
      <c r="E98" s="67"/>
      <c r="F98"/>
    </row>
    <row r="99" spans="1:6" x14ac:dyDescent="0.2">
      <c r="A99"/>
      <c r="C99"/>
      <c r="D99"/>
      <c r="E99" s="67"/>
      <c r="F99"/>
    </row>
    <row r="100" spans="1:6" x14ac:dyDescent="0.2">
      <c r="A100"/>
      <c r="C100"/>
      <c r="D100"/>
      <c r="E100" s="67"/>
      <c r="F100"/>
    </row>
    <row r="101" spans="1:6" x14ac:dyDescent="0.2">
      <c r="A101"/>
      <c r="C101"/>
      <c r="D101"/>
      <c r="E101" s="67"/>
      <c r="F101"/>
    </row>
    <row r="102" spans="1:6" x14ac:dyDescent="0.2">
      <c r="A102"/>
      <c r="C102"/>
      <c r="D102"/>
      <c r="E102" s="67"/>
      <c r="F102"/>
    </row>
    <row r="103" spans="1:6" x14ac:dyDescent="0.2">
      <c r="A103"/>
      <c r="C103"/>
      <c r="D103"/>
      <c r="E103" s="67"/>
      <c r="F103"/>
    </row>
    <row r="104" spans="1:6" x14ac:dyDescent="0.2">
      <c r="A104"/>
      <c r="C104"/>
      <c r="D104"/>
      <c r="E104" s="67"/>
      <c r="F104"/>
    </row>
    <row r="105" spans="1:6" x14ac:dyDescent="0.2">
      <c r="A105"/>
      <c r="C105"/>
      <c r="D105"/>
      <c r="E105" s="67"/>
      <c r="F105"/>
    </row>
    <row r="106" spans="1:6" x14ac:dyDescent="0.2">
      <c r="A106"/>
      <c r="C106"/>
      <c r="D106"/>
      <c r="E106" s="67"/>
      <c r="F106"/>
    </row>
    <row r="107" spans="1:6" x14ac:dyDescent="0.2">
      <c r="A107"/>
      <c r="C107"/>
      <c r="D107"/>
      <c r="E107" s="67"/>
      <c r="F107"/>
    </row>
    <row r="108" spans="1:6" x14ac:dyDescent="0.2">
      <c r="A108"/>
      <c r="C108"/>
      <c r="D108"/>
      <c r="E108" s="67"/>
      <c r="F108"/>
    </row>
    <row r="109" spans="1:6" x14ac:dyDescent="0.2">
      <c r="A109"/>
      <c r="C109"/>
      <c r="D109"/>
      <c r="E109" s="67"/>
      <c r="F109"/>
    </row>
    <row r="110" spans="1:6" x14ac:dyDescent="0.2">
      <c r="A110"/>
      <c r="C110"/>
      <c r="D110"/>
      <c r="E110" s="67"/>
      <c r="F110"/>
    </row>
    <row r="111" spans="1:6" x14ac:dyDescent="0.2">
      <c r="A111"/>
      <c r="C111"/>
      <c r="D111"/>
      <c r="E111" s="67"/>
      <c r="F111"/>
    </row>
    <row r="112" spans="1:6" x14ac:dyDescent="0.2">
      <c r="A112"/>
      <c r="C112"/>
      <c r="D112"/>
      <c r="E112" s="67"/>
      <c r="F112"/>
    </row>
    <row r="113" spans="1:6" x14ac:dyDescent="0.2">
      <c r="A113"/>
      <c r="C113"/>
      <c r="D113"/>
      <c r="E113" s="67"/>
      <c r="F113"/>
    </row>
    <row r="114" spans="1:6" x14ac:dyDescent="0.2">
      <c r="A114"/>
      <c r="C114"/>
      <c r="D114"/>
      <c r="E114" s="67"/>
      <c r="F114"/>
    </row>
    <row r="115" spans="1:6" x14ac:dyDescent="0.2">
      <c r="A115"/>
      <c r="C115"/>
      <c r="D115"/>
      <c r="E115" s="67"/>
      <c r="F115"/>
    </row>
    <row r="116" spans="1:6" x14ac:dyDescent="0.2">
      <c r="A116"/>
      <c r="C116"/>
      <c r="D116"/>
      <c r="E116" s="67"/>
      <c r="F116"/>
    </row>
    <row r="117" spans="1:6" x14ac:dyDescent="0.2">
      <c r="A117"/>
      <c r="C117"/>
      <c r="D117"/>
      <c r="E117" s="67"/>
      <c r="F117"/>
    </row>
    <row r="118" spans="1:6" x14ac:dyDescent="0.2">
      <c r="A118"/>
      <c r="C118"/>
      <c r="D118"/>
      <c r="E118" s="67"/>
      <c r="F118"/>
    </row>
    <row r="119" spans="1:6" x14ac:dyDescent="0.2">
      <c r="A119"/>
      <c r="C119"/>
      <c r="D119"/>
      <c r="E119" s="67"/>
      <c r="F119"/>
    </row>
    <row r="120" spans="1:6" x14ac:dyDescent="0.2">
      <c r="A120"/>
      <c r="C120"/>
      <c r="D120"/>
      <c r="E120" s="67"/>
      <c r="F120"/>
    </row>
    <row r="121" spans="1:6" x14ac:dyDescent="0.2">
      <c r="A121"/>
      <c r="C121"/>
      <c r="D121"/>
      <c r="E121" s="67"/>
      <c r="F121"/>
    </row>
    <row r="122" spans="1:6" x14ac:dyDescent="0.2">
      <c r="A122"/>
      <c r="C122"/>
      <c r="D122"/>
      <c r="E122" s="67"/>
      <c r="F122"/>
    </row>
    <row r="123" spans="1:6" x14ac:dyDescent="0.2">
      <c r="A123"/>
      <c r="C123"/>
      <c r="D123"/>
      <c r="E123" s="67"/>
      <c r="F123"/>
    </row>
    <row r="124" spans="1:6" x14ac:dyDescent="0.2">
      <c r="A124"/>
      <c r="C124"/>
      <c r="D124"/>
      <c r="E124" s="67"/>
      <c r="F124"/>
    </row>
    <row r="125" spans="1:6" x14ac:dyDescent="0.2">
      <c r="A125"/>
      <c r="C125"/>
      <c r="D125"/>
      <c r="E125" s="67"/>
      <c r="F125"/>
    </row>
    <row r="126" spans="1:6" x14ac:dyDescent="0.2">
      <c r="A126"/>
      <c r="C126"/>
      <c r="D126"/>
      <c r="E126" s="67"/>
      <c r="F126"/>
    </row>
    <row r="127" spans="1:6" x14ac:dyDescent="0.2">
      <c r="A127"/>
      <c r="C127"/>
      <c r="D127"/>
      <c r="E127" s="67"/>
      <c r="F127"/>
    </row>
    <row r="128" spans="1:6" x14ac:dyDescent="0.2">
      <c r="A128"/>
      <c r="C128"/>
      <c r="D128"/>
      <c r="E128" s="67"/>
      <c r="F128"/>
    </row>
    <row r="129" spans="1:6" x14ac:dyDescent="0.2">
      <c r="A129"/>
      <c r="C129"/>
      <c r="D129"/>
      <c r="E129" s="67"/>
      <c r="F129"/>
    </row>
    <row r="130" spans="1:6" x14ac:dyDescent="0.2">
      <c r="A130"/>
      <c r="C130"/>
      <c r="D130"/>
      <c r="E130" s="67"/>
      <c r="F130"/>
    </row>
    <row r="131" spans="1:6" x14ac:dyDescent="0.2">
      <c r="A131"/>
      <c r="C131"/>
      <c r="D131"/>
      <c r="E131" s="67"/>
      <c r="F131"/>
    </row>
    <row r="132" spans="1:6" x14ac:dyDescent="0.2">
      <c r="A132"/>
      <c r="C132"/>
      <c r="D132"/>
      <c r="E132" s="67"/>
      <c r="F132"/>
    </row>
    <row r="133" spans="1:6" x14ac:dyDescent="0.2">
      <c r="A133"/>
      <c r="C133"/>
      <c r="D133"/>
      <c r="E133" s="67"/>
      <c r="F133"/>
    </row>
    <row r="134" spans="1:6" x14ac:dyDescent="0.2">
      <c r="A134"/>
      <c r="C134"/>
      <c r="D134"/>
      <c r="E134" s="67"/>
      <c r="F134"/>
    </row>
    <row r="135" spans="1:6" x14ac:dyDescent="0.2">
      <c r="A135"/>
      <c r="C135"/>
      <c r="D135"/>
      <c r="E135" s="67"/>
      <c r="F135"/>
    </row>
    <row r="136" spans="1:6" x14ac:dyDescent="0.2">
      <c r="A136"/>
      <c r="C136"/>
      <c r="D136"/>
      <c r="E136" s="67"/>
      <c r="F136"/>
    </row>
    <row r="137" spans="1:6" x14ac:dyDescent="0.2">
      <c r="A137"/>
      <c r="C137"/>
      <c r="D137"/>
      <c r="E137" s="67"/>
      <c r="F137"/>
    </row>
    <row r="138" spans="1:6" x14ac:dyDescent="0.2">
      <c r="A138"/>
      <c r="C138"/>
      <c r="D138"/>
      <c r="E138" s="67"/>
      <c r="F138"/>
    </row>
    <row r="139" spans="1:6" x14ac:dyDescent="0.2">
      <c r="A139"/>
      <c r="C139"/>
      <c r="D139"/>
      <c r="E139" s="67"/>
      <c r="F139"/>
    </row>
    <row r="140" spans="1:6" x14ac:dyDescent="0.2">
      <c r="A140"/>
      <c r="C140"/>
      <c r="D140"/>
      <c r="E140" s="67"/>
      <c r="F140"/>
    </row>
    <row r="141" spans="1:6" x14ac:dyDescent="0.2">
      <c r="A141"/>
      <c r="C141"/>
      <c r="D141"/>
      <c r="E141" s="67"/>
      <c r="F141"/>
    </row>
    <row r="142" spans="1:6" x14ac:dyDescent="0.2">
      <c r="A142"/>
      <c r="C142"/>
      <c r="D142"/>
      <c r="E142" s="67"/>
      <c r="F142"/>
    </row>
  </sheetData>
  <mergeCells count="5">
    <mergeCell ref="A1:F1"/>
    <mergeCell ref="A18:B18"/>
    <mergeCell ref="A54:B54"/>
    <mergeCell ref="A61:B61"/>
    <mergeCell ref="A49:B49"/>
  </mergeCells>
  <pageMargins left="0.7" right="0.7" top="0.75" bottom="0.75" header="0.3" footer="0.3"/>
  <pageSetup paperSize="9" scale="60" orientation="portrait" r:id="rId1"/>
  <rowBreaks count="1" manualBreakCount="1">
    <brk id="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2"/>
  <sheetViews>
    <sheetView rightToLeft="1" view="pageBreakPreview" zoomScaleNormal="100" zoomScaleSheetLayoutView="100" workbookViewId="0">
      <pane ySplit="2" topLeftCell="A21" activePane="bottomLeft" state="frozen"/>
      <selection pane="bottomLeft" sqref="A1:F1"/>
    </sheetView>
  </sheetViews>
  <sheetFormatPr defaultRowHeight="14.25" x14ac:dyDescent="0.2"/>
  <cols>
    <col min="1" max="1" width="4.375" style="17" customWidth="1"/>
    <col min="2" max="2" width="50.25" customWidth="1"/>
    <col min="3" max="3" width="7.125" style="17" customWidth="1"/>
    <col min="4" max="4" width="9.875" style="17" bestFit="1" customWidth="1"/>
    <col min="5" max="5" width="10.25" style="66" bestFit="1" customWidth="1"/>
    <col min="6" max="6" width="11" style="32" customWidth="1"/>
    <col min="7" max="7" width="20.25" customWidth="1"/>
  </cols>
  <sheetData>
    <row r="1" spans="1:7" ht="32.25" thickTop="1" thickBot="1" x14ac:dyDescent="0.45">
      <c r="A1" s="84" t="s">
        <v>79</v>
      </c>
      <c r="B1" s="85"/>
      <c r="C1" s="85"/>
      <c r="D1" s="85"/>
      <c r="E1" s="85"/>
      <c r="F1" s="85"/>
      <c r="G1" s="37">
        <f>F65</f>
        <v>266201.32500000001</v>
      </c>
    </row>
    <row r="2" spans="1:7" ht="16.5" thickTop="1" thickBot="1" x14ac:dyDescent="0.25">
      <c r="A2" s="7" t="s">
        <v>0</v>
      </c>
      <c r="B2" s="8" t="s">
        <v>1</v>
      </c>
      <c r="C2" s="8" t="s">
        <v>2</v>
      </c>
      <c r="D2" s="8" t="s">
        <v>3</v>
      </c>
      <c r="E2" s="57" t="s">
        <v>12</v>
      </c>
      <c r="F2" s="26" t="s">
        <v>11</v>
      </c>
      <c r="G2" s="9" t="s">
        <v>4</v>
      </c>
    </row>
    <row r="3" spans="1:7" s="10" customFormat="1" ht="21.75" thickTop="1" thickBot="1" x14ac:dyDescent="0.35">
      <c r="A3" s="16">
        <v>1</v>
      </c>
      <c r="B3" s="11" t="s">
        <v>58</v>
      </c>
      <c r="C3" s="25"/>
      <c r="D3" s="25"/>
      <c r="E3" s="58"/>
      <c r="F3" s="27"/>
      <c r="G3" s="12"/>
    </row>
    <row r="4" spans="1:7" ht="15" thickTop="1" x14ac:dyDescent="0.2">
      <c r="A4" s="38">
        <v>1.1000000000000001</v>
      </c>
      <c r="B4" s="22" t="s">
        <v>21</v>
      </c>
      <c r="C4" s="23" t="s">
        <v>10</v>
      </c>
      <c r="D4" s="23">
        <v>5</v>
      </c>
      <c r="E4" s="59">
        <v>150</v>
      </c>
      <c r="F4" s="28">
        <f t="shared" ref="F4:F8" si="0">E4*D4</f>
        <v>750</v>
      </c>
      <c r="G4" s="2"/>
    </row>
    <row r="5" spans="1:7" x14ac:dyDescent="0.2">
      <c r="A5" s="38">
        <v>1.2</v>
      </c>
      <c r="B5" s="22" t="s">
        <v>22</v>
      </c>
      <c r="C5" s="23" t="s">
        <v>10</v>
      </c>
      <c r="D5" s="23">
        <v>15</v>
      </c>
      <c r="E5" s="59">
        <v>180</v>
      </c>
      <c r="F5" s="28">
        <f t="shared" si="0"/>
        <v>2700</v>
      </c>
      <c r="G5" s="2"/>
    </row>
    <row r="6" spans="1:7" s="20" customFormat="1" x14ac:dyDescent="0.2">
      <c r="A6" s="34">
        <v>1.3</v>
      </c>
      <c r="B6" s="35" t="s">
        <v>23</v>
      </c>
      <c r="C6" s="24" t="s">
        <v>13</v>
      </c>
      <c r="D6" s="24">
        <v>30</v>
      </c>
      <c r="E6" s="60">
        <v>120</v>
      </c>
      <c r="F6" s="29">
        <f>E6*D6</f>
        <v>3600</v>
      </c>
      <c r="G6" s="36"/>
    </row>
    <row r="7" spans="1:7" s="20" customFormat="1" x14ac:dyDescent="0.2">
      <c r="A7" s="38">
        <v>1.4</v>
      </c>
      <c r="B7" s="35" t="s">
        <v>24</v>
      </c>
      <c r="C7" s="24" t="s">
        <v>10</v>
      </c>
      <c r="D7" s="24">
        <v>5</v>
      </c>
      <c r="E7" s="60">
        <v>220</v>
      </c>
      <c r="F7" s="29">
        <f>E7*D7</f>
        <v>1100</v>
      </c>
      <c r="G7" s="36"/>
    </row>
    <row r="8" spans="1:7" s="20" customFormat="1" ht="46.5" customHeight="1" x14ac:dyDescent="0.2">
      <c r="A8" s="34">
        <v>1.5</v>
      </c>
      <c r="B8" s="18" t="s">
        <v>28</v>
      </c>
      <c r="C8" s="23" t="s">
        <v>13</v>
      </c>
      <c r="D8" s="23">
        <v>250</v>
      </c>
      <c r="E8" s="59">
        <v>12</v>
      </c>
      <c r="F8" s="28">
        <f t="shared" si="0"/>
        <v>3000</v>
      </c>
      <c r="G8" s="19"/>
    </row>
    <row r="9" spans="1:7" s="20" customFormat="1" ht="31.5" customHeight="1" x14ac:dyDescent="0.2">
      <c r="A9" s="38">
        <v>1.6</v>
      </c>
      <c r="B9" s="35" t="s">
        <v>29</v>
      </c>
      <c r="C9" s="51" t="s">
        <v>25</v>
      </c>
      <c r="D9" s="24">
        <v>5</v>
      </c>
      <c r="E9" s="60">
        <v>1500</v>
      </c>
      <c r="F9" s="29">
        <f>E9*D9</f>
        <v>7500</v>
      </c>
      <c r="G9" s="36"/>
    </row>
    <row r="10" spans="1:7" s="20" customFormat="1" ht="31.5" customHeight="1" x14ac:dyDescent="0.2">
      <c r="A10" s="34">
        <v>1.7</v>
      </c>
      <c r="B10" s="35" t="s">
        <v>33</v>
      </c>
      <c r="C10" s="51" t="s">
        <v>25</v>
      </c>
      <c r="D10" s="24">
        <v>5</v>
      </c>
      <c r="E10" s="60">
        <v>2400</v>
      </c>
      <c r="F10" s="29">
        <f t="shared" ref="F10:F12" si="1">E10*D10</f>
        <v>12000</v>
      </c>
      <c r="G10" s="36"/>
    </row>
    <row r="11" spans="1:7" s="20" customFormat="1" ht="31.5" customHeight="1" x14ac:dyDescent="0.2">
      <c r="A11" s="38">
        <v>1.8</v>
      </c>
      <c r="B11" s="35" t="s">
        <v>34</v>
      </c>
      <c r="C11" s="51" t="s">
        <v>25</v>
      </c>
      <c r="D11" s="24">
        <v>5</v>
      </c>
      <c r="E11" s="60">
        <v>2600</v>
      </c>
      <c r="F11" s="29">
        <f t="shared" si="1"/>
        <v>13000</v>
      </c>
      <c r="G11" s="36"/>
    </row>
    <row r="12" spans="1:7" s="20" customFormat="1" ht="31.5" customHeight="1" x14ac:dyDescent="0.2">
      <c r="A12" s="34">
        <v>1.9</v>
      </c>
      <c r="B12" s="35" t="s">
        <v>35</v>
      </c>
      <c r="C12" s="51" t="s">
        <v>25</v>
      </c>
      <c r="D12" s="24">
        <v>2</v>
      </c>
      <c r="E12" s="60">
        <v>3400</v>
      </c>
      <c r="F12" s="29">
        <f t="shared" si="1"/>
        <v>6800</v>
      </c>
      <c r="G12" s="36"/>
    </row>
    <row r="13" spans="1:7" s="20" customFormat="1" ht="57" x14ac:dyDescent="0.2">
      <c r="A13" s="69">
        <v>1.1000000000000001</v>
      </c>
      <c r="B13" s="35" t="s">
        <v>26</v>
      </c>
      <c r="C13" s="51" t="s">
        <v>25</v>
      </c>
      <c r="D13" s="24">
        <v>0</v>
      </c>
      <c r="E13" s="60">
        <v>1950</v>
      </c>
      <c r="F13" s="29">
        <f>E13*D13</f>
        <v>0</v>
      </c>
      <c r="G13" s="36"/>
    </row>
    <row r="14" spans="1:7" s="20" customFormat="1" ht="57" x14ac:dyDescent="0.2">
      <c r="A14" s="69">
        <v>1.1100000000000001</v>
      </c>
      <c r="B14" s="35" t="s">
        <v>36</v>
      </c>
      <c r="C14" s="51" t="s">
        <v>25</v>
      </c>
      <c r="D14" s="24">
        <v>0</v>
      </c>
      <c r="E14" s="60">
        <v>3200</v>
      </c>
      <c r="F14" s="29">
        <f t="shared" ref="F14:F16" si="2">E14*D14</f>
        <v>0</v>
      </c>
      <c r="G14" s="36"/>
    </row>
    <row r="15" spans="1:7" s="20" customFormat="1" ht="57" x14ac:dyDescent="0.2">
      <c r="A15" s="69">
        <v>1.1200000000000001</v>
      </c>
      <c r="B15" s="35" t="s">
        <v>37</v>
      </c>
      <c r="C15" s="51" t="s">
        <v>25</v>
      </c>
      <c r="D15" s="24">
        <v>0</v>
      </c>
      <c r="E15" s="60">
        <v>3700</v>
      </c>
      <c r="F15" s="29">
        <f t="shared" si="2"/>
        <v>0</v>
      </c>
      <c r="G15" s="36"/>
    </row>
    <row r="16" spans="1:7" s="20" customFormat="1" ht="57" x14ac:dyDescent="0.2">
      <c r="A16" s="69">
        <v>1.1299999999999999</v>
      </c>
      <c r="B16" s="35" t="s">
        <v>38</v>
      </c>
      <c r="C16" s="51" t="s">
        <v>25</v>
      </c>
      <c r="D16" s="24">
        <v>0</v>
      </c>
      <c r="E16" s="60">
        <v>4500</v>
      </c>
      <c r="F16" s="29">
        <f t="shared" si="2"/>
        <v>0</v>
      </c>
      <c r="G16" s="36"/>
    </row>
    <row r="17" spans="1:7" s="20" customFormat="1" ht="42.75" x14ac:dyDescent="0.2">
      <c r="A17" s="69">
        <v>1.1399999999999999</v>
      </c>
      <c r="B17" s="35" t="s">
        <v>27</v>
      </c>
      <c r="C17" s="24" t="s">
        <v>14</v>
      </c>
      <c r="D17" s="24">
        <v>0</v>
      </c>
      <c r="E17" s="60">
        <v>220</v>
      </c>
      <c r="F17" s="29">
        <f>E17*D17</f>
        <v>0</v>
      </c>
      <c r="G17" s="36"/>
    </row>
    <row r="18" spans="1:7" ht="15" x14ac:dyDescent="0.25">
      <c r="A18" s="86" t="s">
        <v>7</v>
      </c>
      <c r="B18" s="87"/>
      <c r="C18" s="44"/>
      <c r="D18" s="44"/>
      <c r="E18" s="61"/>
      <c r="F18" s="45">
        <f>SUM(F4:F17)</f>
        <v>50450</v>
      </c>
      <c r="G18" s="46"/>
    </row>
    <row r="19" spans="1:7" ht="15" x14ac:dyDescent="0.25">
      <c r="A19" s="52"/>
      <c r="B19" s="48" t="s">
        <v>17</v>
      </c>
      <c r="C19" s="15" t="s">
        <v>15</v>
      </c>
      <c r="D19" s="68">
        <v>15</v>
      </c>
      <c r="E19" s="62"/>
      <c r="F19" s="47"/>
      <c r="G19" s="1"/>
    </row>
    <row r="20" spans="1:7" ht="15.75" thickBot="1" x14ac:dyDescent="0.3">
      <c r="A20" s="72"/>
      <c r="B20" s="70" t="s">
        <v>16</v>
      </c>
      <c r="C20" s="41"/>
      <c r="D20" s="41"/>
      <c r="E20" s="63"/>
      <c r="F20" s="42">
        <f>F18*(1-(D19/100))</f>
        <v>42882.5</v>
      </c>
      <c r="G20" s="43"/>
    </row>
    <row r="21" spans="1:7" s="10" customFormat="1" ht="21.75" thickTop="1" thickBot="1" x14ac:dyDescent="0.35">
      <c r="A21" s="16">
        <v>2</v>
      </c>
      <c r="B21" s="21" t="s">
        <v>59</v>
      </c>
      <c r="C21" s="25"/>
      <c r="D21" s="25"/>
      <c r="E21" s="58"/>
      <c r="F21" s="27"/>
      <c r="G21" s="12"/>
    </row>
    <row r="22" spans="1:7" ht="30" customHeight="1" thickTop="1" x14ac:dyDescent="0.2">
      <c r="A22" s="82">
        <v>2.1</v>
      </c>
      <c r="B22" s="80" t="s">
        <v>44</v>
      </c>
      <c r="C22" s="24" t="s">
        <v>10</v>
      </c>
      <c r="D22" s="24">
        <v>1</v>
      </c>
      <c r="E22" s="60">
        <v>7200</v>
      </c>
      <c r="F22" s="75">
        <f t="shared" ref="F22:F28" si="3">E22*D22</f>
        <v>7200</v>
      </c>
      <c r="G22" s="1"/>
    </row>
    <row r="23" spans="1:7" ht="30" customHeight="1" x14ac:dyDescent="0.2">
      <c r="A23" s="82">
        <v>2.2000000000000002</v>
      </c>
      <c r="B23" s="80" t="s">
        <v>40</v>
      </c>
      <c r="C23" s="24" t="s">
        <v>10</v>
      </c>
      <c r="D23" s="24">
        <v>1</v>
      </c>
      <c r="E23" s="60">
        <v>8500</v>
      </c>
      <c r="F23" s="75">
        <f t="shared" si="3"/>
        <v>8500</v>
      </c>
      <c r="G23" s="1"/>
    </row>
    <row r="24" spans="1:7" ht="31.15" customHeight="1" x14ac:dyDescent="0.2">
      <c r="A24" s="82">
        <v>2.2999999999999998</v>
      </c>
      <c r="B24" s="80" t="s">
        <v>76</v>
      </c>
      <c r="C24" s="24" t="s">
        <v>10</v>
      </c>
      <c r="D24" s="24">
        <v>1</v>
      </c>
      <c r="E24" s="60">
        <v>12000</v>
      </c>
      <c r="F24" s="75">
        <f t="shared" si="3"/>
        <v>12000</v>
      </c>
      <c r="G24" s="1"/>
    </row>
    <row r="25" spans="1:7" ht="31.15" customHeight="1" x14ac:dyDescent="0.2">
      <c r="A25" s="82">
        <v>2.4</v>
      </c>
      <c r="B25" s="80" t="s">
        <v>75</v>
      </c>
      <c r="C25" s="24" t="s">
        <v>10</v>
      </c>
      <c r="D25" s="24">
        <v>1</v>
      </c>
      <c r="E25" s="60">
        <v>14000</v>
      </c>
      <c r="F25" s="75">
        <f t="shared" si="3"/>
        <v>14000</v>
      </c>
      <c r="G25" s="1"/>
    </row>
    <row r="26" spans="1:7" s="79" customFormat="1" x14ac:dyDescent="0.2">
      <c r="A26" s="82">
        <v>2.5</v>
      </c>
      <c r="B26" s="73" t="s">
        <v>41</v>
      </c>
      <c r="C26" s="76" t="s">
        <v>10</v>
      </c>
      <c r="D26" s="76">
        <v>1</v>
      </c>
      <c r="E26" s="77">
        <v>2500</v>
      </c>
      <c r="F26" s="75">
        <f t="shared" si="3"/>
        <v>2500</v>
      </c>
      <c r="G26" s="78"/>
    </row>
    <row r="27" spans="1:7" s="79" customFormat="1" x14ac:dyDescent="0.2">
      <c r="A27" s="82">
        <v>2.6</v>
      </c>
      <c r="B27" s="73" t="s">
        <v>42</v>
      </c>
      <c r="C27" s="76" t="s">
        <v>10</v>
      </c>
      <c r="D27" s="76">
        <v>1</v>
      </c>
      <c r="E27" s="77">
        <v>1500</v>
      </c>
      <c r="F27" s="75">
        <f t="shared" si="3"/>
        <v>1500</v>
      </c>
      <c r="G27" s="78"/>
    </row>
    <row r="28" spans="1:7" s="79" customFormat="1" x14ac:dyDescent="0.2">
      <c r="A28" s="82">
        <v>2.7</v>
      </c>
      <c r="B28" s="73" t="s">
        <v>39</v>
      </c>
      <c r="C28" s="76" t="s">
        <v>10</v>
      </c>
      <c r="D28" s="76">
        <v>1</v>
      </c>
      <c r="E28" s="77">
        <v>6000</v>
      </c>
      <c r="F28" s="75">
        <f t="shared" si="3"/>
        <v>6000</v>
      </c>
      <c r="G28" s="78"/>
    </row>
    <row r="29" spans="1:7" s="79" customFormat="1" ht="28.5" x14ac:dyDescent="0.2">
      <c r="A29" s="82">
        <v>2.8</v>
      </c>
      <c r="B29" s="74" t="s">
        <v>72</v>
      </c>
      <c r="C29" s="81" t="s">
        <v>10</v>
      </c>
      <c r="D29" s="81">
        <v>0</v>
      </c>
      <c r="E29" s="77">
        <v>2500</v>
      </c>
      <c r="F29" s="75">
        <f t="shared" ref="F29:F48" si="4">E29*D29</f>
        <v>0</v>
      </c>
      <c r="G29" s="78"/>
    </row>
    <row r="30" spans="1:7" s="79" customFormat="1" ht="28.5" x14ac:dyDescent="0.2">
      <c r="A30" s="82">
        <v>2.9</v>
      </c>
      <c r="B30" s="74" t="s">
        <v>73</v>
      </c>
      <c r="C30" s="81" t="s">
        <v>10</v>
      </c>
      <c r="D30" s="81">
        <v>0</v>
      </c>
      <c r="E30" s="77">
        <v>3500</v>
      </c>
      <c r="F30" s="75">
        <f t="shared" si="4"/>
        <v>0</v>
      </c>
      <c r="G30" s="78"/>
    </row>
    <row r="31" spans="1:7" s="79" customFormat="1" ht="28.5" x14ac:dyDescent="0.2">
      <c r="A31" s="83">
        <v>2.1</v>
      </c>
      <c r="B31" s="74" t="s">
        <v>74</v>
      </c>
      <c r="C31" s="81" t="s">
        <v>10</v>
      </c>
      <c r="D31" s="81">
        <v>0</v>
      </c>
      <c r="E31" s="77">
        <v>2600</v>
      </c>
      <c r="F31" s="75">
        <f t="shared" si="4"/>
        <v>0</v>
      </c>
      <c r="G31" s="78"/>
    </row>
    <row r="32" spans="1:7" s="79" customFormat="1" x14ac:dyDescent="0.2">
      <c r="A32" s="83">
        <v>2.11</v>
      </c>
      <c r="B32" s="74" t="s">
        <v>54</v>
      </c>
      <c r="C32" s="81" t="s">
        <v>10</v>
      </c>
      <c r="D32" s="81">
        <v>0</v>
      </c>
      <c r="E32" s="77">
        <v>15000</v>
      </c>
      <c r="F32" s="75">
        <f t="shared" si="4"/>
        <v>0</v>
      </c>
      <c r="G32" s="78"/>
    </row>
    <row r="33" spans="1:7" s="79" customFormat="1" ht="28.5" x14ac:dyDescent="0.2">
      <c r="A33" s="83">
        <v>2.12</v>
      </c>
      <c r="B33" s="74" t="s">
        <v>67</v>
      </c>
      <c r="C33" s="81" t="s">
        <v>10</v>
      </c>
      <c r="D33" s="81">
        <v>0</v>
      </c>
      <c r="E33" s="77">
        <v>4000</v>
      </c>
      <c r="F33" s="75">
        <f t="shared" si="4"/>
        <v>0</v>
      </c>
      <c r="G33" s="78"/>
    </row>
    <row r="34" spans="1:7" s="79" customFormat="1" ht="42.75" x14ac:dyDescent="0.2">
      <c r="A34" s="83">
        <v>2.13</v>
      </c>
      <c r="B34" s="74" t="s">
        <v>71</v>
      </c>
      <c r="C34" s="81" t="s">
        <v>10</v>
      </c>
      <c r="D34" s="81">
        <v>0</v>
      </c>
      <c r="E34" s="77">
        <v>30000</v>
      </c>
      <c r="F34" s="75">
        <f t="shared" si="4"/>
        <v>0</v>
      </c>
      <c r="G34" s="78"/>
    </row>
    <row r="35" spans="1:7" s="79" customFormat="1" x14ac:dyDescent="0.2">
      <c r="A35" s="83">
        <v>2.14</v>
      </c>
      <c r="B35" s="74" t="s">
        <v>68</v>
      </c>
      <c r="C35" s="81" t="s">
        <v>25</v>
      </c>
      <c r="D35" s="81">
        <v>0</v>
      </c>
      <c r="E35" s="77">
        <v>9000</v>
      </c>
      <c r="F35" s="75">
        <f t="shared" si="4"/>
        <v>0</v>
      </c>
      <c r="G35" s="78"/>
    </row>
    <row r="36" spans="1:7" s="79" customFormat="1" x14ac:dyDescent="0.2">
      <c r="A36" s="83">
        <v>2.15</v>
      </c>
      <c r="B36" s="74" t="s">
        <v>69</v>
      </c>
      <c r="C36" s="81" t="s">
        <v>25</v>
      </c>
      <c r="D36" s="81">
        <v>0</v>
      </c>
      <c r="E36" s="77">
        <v>6500</v>
      </c>
      <c r="F36" s="75">
        <f t="shared" si="4"/>
        <v>0</v>
      </c>
      <c r="G36" s="78"/>
    </row>
    <row r="37" spans="1:7" s="79" customFormat="1" x14ac:dyDescent="0.2">
      <c r="A37" s="83">
        <v>2.16</v>
      </c>
      <c r="B37" s="74" t="s">
        <v>70</v>
      </c>
      <c r="C37" s="81" t="s">
        <v>25</v>
      </c>
      <c r="D37" s="81">
        <v>0</v>
      </c>
      <c r="E37" s="77">
        <v>8000</v>
      </c>
      <c r="F37" s="75">
        <f t="shared" si="4"/>
        <v>0</v>
      </c>
      <c r="G37" s="78"/>
    </row>
    <row r="38" spans="1:7" s="79" customFormat="1" x14ac:dyDescent="0.2">
      <c r="A38" s="83">
        <v>2.17</v>
      </c>
      <c r="B38" s="73" t="s">
        <v>48</v>
      </c>
      <c r="C38" s="76" t="s">
        <v>25</v>
      </c>
      <c r="D38" s="76">
        <v>0</v>
      </c>
      <c r="E38" s="77">
        <v>1000</v>
      </c>
      <c r="F38" s="75">
        <f t="shared" si="4"/>
        <v>0</v>
      </c>
      <c r="G38" s="78"/>
    </row>
    <row r="39" spans="1:7" x14ac:dyDescent="0.2">
      <c r="A39" s="83">
        <v>2.1800000000000002</v>
      </c>
      <c r="B39" s="73" t="s">
        <v>49</v>
      </c>
      <c r="C39" s="76" t="s">
        <v>25</v>
      </c>
      <c r="D39" s="15">
        <v>0</v>
      </c>
      <c r="E39" s="60">
        <v>2200</v>
      </c>
      <c r="F39" s="75">
        <f t="shared" si="4"/>
        <v>0</v>
      </c>
      <c r="G39" s="1"/>
    </row>
    <row r="40" spans="1:7" x14ac:dyDescent="0.2">
      <c r="A40" s="83">
        <v>2.19</v>
      </c>
      <c r="B40" s="73" t="s">
        <v>50</v>
      </c>
      <c r="C40" s="76" t="s">
        <v>25</v>
      </c>
      <c r="D40" s="15">
        <v>0</v>
      </c>
      <c r="E40" s="60">
        <v>4500</v>
      </c>
      <c r="F40" s="75">
        <f t="shared" si="4"/>
        <v>0</v>
      </c>
      <c r="G40" s="1"/>
    </row>
    <row r="41" spans="1:7" s="20" customFormat="1" ht="28.5" x14ac:dyDescent="0.2">
      <c r="A41" s="83">
        <v>2.2000000000000002</v>
      </c>
      <c r="B41" s="80" t="s">
        <v>51</v>
      </c>
      <c r="C41" s="81" t="s">
        <v>10</v>
      </c>
      <c r="D41" s="24">
        <v>1</v>
      </c>
      <c r="E41" s="60">
        <v>1500</v>
      </c>
      <c r="F41" s="75">
        <f t="shared" si="4"/>
        <v>1500</v>
      </c>
      <c r="G41" s="36"/>
    </row>
    <row r="42" spans="1:7" s="79" customFormat="1" x14ac:dyDescent="0.2">
      <c r="A42" s="83">
        <v>2.21</v>
      </c>
      <c r="B42" s="73" t="s">
        <v>52</v>
      </c>
      <c r="C42" s="76" t="s">
        <v>10</v>
      </c>
      <c r="D42" s="76">
        <v>0</v>
      </c>
      <c r="E42" s="77">
        <v>12000</v>
      </c>
      <c r="F42" s="75">
        <f t="shared" si="4"/>
        <v>0</v>
      </c>
      <c r="G42" s="78"/>
    </row>
    <row r="43" spans="1:7" s="79" customFormat="1" ht="28.5" x14ac:dyDescent="0.2">
      <c r="A43" s="83">
        <v>2.2200000000000002</v>
      </c>
      <c r="B43" s="74" t="s">
        <v>55</v>
      </c>
      <c r="C43" s="81" t="s">
        <v>10</v>
      </c>
      <c r="D43" s="81">
        <v>1</v>
      </c>
      <c r="E43" s="77">
        <v>95000</v>
      </c>
      <c r="F43" s="75">
        <f t="shared" si="4"/>
        <v>95000</v>
      </c>
      <c r="G43" s="78"/>
    </row>
    <row r="44" spans="1:7" s="79" customFormat="1" x14ac:dyDescent="0.2">
      <c r="A44" s="83">
        <v>2.23</v>
      </c>
      <c r="B44" s="73" t="s">
        <v>46</v>
      </c>
      <c r="C44" s="76" t="s">
        <v>10</v>
      </c>
      <c r="D44" s="76">
        <v>1</v>
      </c>
      <c r="E44" s="77">
        <v>4800</v>
      </c>
      <c r="F44" s="75">
        <f t="shared" si="4"/>
        <v>4800</v>
      </c>
      <c r="G44" s="78"/>
    </row>
    <row r="45" spans="1:7" s="79" customFormat="1" x14ac:dyDescent="0.2">
      <c r="A45" s="83">
        <v>2.2400000000000002</v>
      </c>
      <c r="B45" s="73" t="s">
        <v>47</v>
      </c>
      <c r="C45" s="76" t="s">
        <v>10</v>
      </c>
      <c r="D45" s="76">
        <v>2</v>
      </c>
      <c r="E45" s="77">
        <v>2500</v>
      </c>
      <c r="F45" s="75">
        <f t="shared" si="4"/>
        <v>5000</v>
      </c>
      <c r="G45" s="78"/>
    </row>
    <row r="46" spans="1:7" s="79" customFormat="1" x14ac:dyDescent="0.2">
      <c r="A46" s="83">
        <v>2.25</v>
      </c>
      <c r="B46" s="73" t="s">
        <v>53</v>
      </c>
      <c r="C46" s="76" t="s">
        <v>10</v>
      </c>
      <c r="D46" s="76">
        <v>1</v>
      </c>
      <c r="E46" s="77">
        <v>2500</v>
      </c>
      <c r="F46" s="75">
        <f t="shared" si="4"/>
        <v>2500</v>
      </c>
      <c r="G46" s="78"/>
    </row>
    <row r="47" spans="1:7" s="79" customFormat="1" x14ac:dyDescent="0.2">
      <c r="A47" s="83">
        <v>2.2599999999999998</v>
      </c>
      <c r="B47" s="73" t="s">
        <v>43</v>
      </c>
      <c r="C47" s="76" t="s">
        <v>10</v>
      </c>
      <c r="D47" s="76">
        <v>1</v>
      </c>
      <c r="E47" s="77">
        <v>650</v>
      </c>
      <c r="F47" s="75">
        <f>E47*D47</f>
        <v>650</v>
      </c>
      <c r="G47" s="78"/>
    </row>
    <row r="48" spans="1:7" s="79" customFormat="1" x14ac:dyDescent="0.2">
      <c r="A48" s="83">
        <v>2.27</v>
      </c>
      <c r="B48" s="73" t="s">
        <v>45</v>
      </c>
      <c r="C48" s="76" t="s">
        <v>10</v>
      </c>
      <c r="D48" s="76">
        <v>1</v>
      </c>
      <c r="E48" s="77">
        <v>15000</v>
      </c>
      <c r="F48" s="75">
        <f t="shared" si="4"/>
        <v>15000</v>
      </c>
      <c r="G48" s="78"/>
    </row>
    <row r="49" spans="1:7" ht="15" x14ac:dyDescent="0.25">
      <c r="A49" s="86" t="s">
        <v>8</v>
      </c>
      <c r="B49" s="87"/>
      <c r="C49" s="44"/>
      <c r="D49" s="44"/>
      <c r="E49" s="61"/>
      <c r="F49" s="45">
        <f>SUM(F22:F48)</f>
        <v>176150</v>
      </c>
      <c r="G49" s="46"/>
    </row>
    <row r="50" spans="1:7" ht="15" x14ac:dyDescent="0.25">
      <c r="A50" s="52"/>
      <c r="B50" s="48" t="s">
        <v>56</v>
      </c>
      <c r="C50" s="15" t="s">
        <v>15</v>
      </c>
      <c r="D50" s="68">
        <v>15</v>
      </c>
      <c r="E50" s="62"/>
      <c r="F50" s="47"/>
      <c r="G50" s="1"/>
    </row>
    <row r="51" spans="1:7" ht="15.75" thickBot="1" x14ac:dyDescent="0.3">
      <c r="A51" s="49"/>
      <c r="B51" s="71" t="s">
        <v>57</v>
      </c>
      <c r="C51" s="15"/>
      <c r="D51" s="15"/>
      <c r="E51" s="60"/>
      <c r="F51" s="33">
        <f>F49*(1-(D50/100))</f>
        <v>149727.5</v>
      </c>
      <c r="G51" s="1"/>
    </row>
    <row r="52" spans="1:7" s="10" customFormat="1" ht="21.75" thickTop="1" thickBot="1" x14ac:dyDescent="0.35">
      <c r="A52" s="16">
        <v>3</v>
      </c>
      <c r="B52" s="21" t="s">
        <v>60</v>
      </c>
      <c r="C52" s="25"/>
      <c r="D52" s="25"/>
      <c r="E52" s="58"/>
      <c r="F52" s="27"/>
      <c r="G52" s="12"/>
    </row>
    <row r="53" spans="1:7" s="20" customFormat="1" ht="48" customHeight="1" thickTop="1" x14ac:dyDescent="0.2">
      <c r="A53" s="34">
        <v>3.1</v>
      </c>
      <c r="B53" s="35" t="s">
        <v>31</v>
      </c>
      <c r="C53" s="51" t="s">
        <v>30</v>
      </c>
      <c r="D53" s="56">
        <v>30000</v>
      </c>
      <c r="E53" s="60">
        <v>1</v>
      </c>
      <c r="F53" s="29">
        <f>E53*D53</f>
        <v>30000</v>
      </c>
      <c r="G53" s="36"/>
    </row>
    <row r="54" spans="1:7" ht="15" x14ac:dyDescent="0.25">
      <c r="A54" s="86" t="s">
        <v>9</v>
      </c>
      <c r="B54" s="87"/>
      <c r="C54" s="15"/>
      <c r="D54" s="15"/>
      <c r="E54" s="60"/>
      <c r="F54" s="33">
        <f>SUM(F53:F53)</f>
        <v>30000</v>
      </c>
      <c r="G54" s="1"/>
    </row>
    <row r="55" spans="1:7" ht="15" x14ac:dyDescent="0.25">
      <c r="A55" s="49"/>
      <c r="B55" s="48" t="s">
        <v>32</v>
      </c>
      <c r="C55" s="15" t="s">
        <v>15</v>
      </c>
      <c r="D55" s="68">
        <v>10</v>
      </c>
      <c r="E55" s="62"/>
      <c r="F55" s="47"/>
      <c r="G55" s="1"/>
    </row>
    <row r="56" spans="1:7" ht="15.75" thickBot="1" x14ac:dyDescent="0.3">
      <c r="A56" s="39"/>
      <c r="B56" s="40" t="s">
        <v>61</v>
      </c>
      <c r="C56" s="41"/>
      <c r="D56" s="41"/>
      <c r="E56" s="63"/>
      <c r="F56" s="42">
        <f>F54*(1+(D55/100))</f>
        <v>33000</v>
      </c>
      <c r="G56" s="43"/>
    </row>
    <row r="57" spans="1:7" s="10" customFormat="1" ht="21.75" thickTop="1" thickBot="1" x14ac:dyDescent="0.35">
      <c r="A57" s="16">
        <v>4</v>
      </c>
      <c r="B57" s="21" t="s">
        <v>62</v>
      </c>
      <c r="C57" s="25"/>
      <c r="D57" s="25"/>
      <c r="E57" s="58"/>
      <c r="F57" s="27"/>
      <c r="G57" s="12"/>
    </row>
    <row r="58" spans="1:7" ht="15" thickTop="1" x14ac:dyDescent="0.2">
      <c r="A58" s="54">
        <v>4.0999999999999996</v>
      </c>
      <c r="B58" s="35" t="s">
        <v>18</v>
      </c>
      <c r="C58" s="55" t="s">
        <v>14</v>
      </c>
      <c r="D58" s="23">
        <v>10</v>
      </c>
      <c r="E58" s="59">
        <v>90</v>
      </c>
      <c r="F58" s="28">
        <f>E58*D58</f>
        <v>900</v>
      </c>
      <c r="G58" s="2"/>
    </row>
    <row r="59" spans="1:7" s="20" customFormat="1" ht="17.25" customHeight="1" x14ac:dyDescent="0.2">
      <c r="A59" s="38">
        <v>4.2</v>
      </c>
      <c r="B59" s="35" t="s">
        <v>19</v>
      </c>
      <c r="C59" s="23" t="s">
        <v>14</v>
      </c>
      <c r="D59" s="23">
        <v>10</v>
      </c>
      <c r="E59" s="59">
        <v>90</v>
      </c>
      <c r="F59" s="28">
        <f>E59*D59</f>
        <v>900</v>
      </c>
      <c r="G59" s="19"/>
    </row>
    <row r="60" spans="1:7" x14ac:dyDescent="0.2">
      <c r="A60" s="38">
        <v>4.3</v>
      </c>
      <c r="B60" s="53" t="s">
        <v>20</v>
      </c>
      <c r="C60" s="23" t="s">
        <v>14</v>
      </c>
      <c r="D60" s="23">
        <v>10</v>
      </c>
      <c r="E60" s="59">
        <v>45</v>
      </c>
      <c r="F60" s="28">
        <f>E60*D60</f>
        <v>450</v>
      </c>
      <c r="G60" s="2"/>
    </row>
    <row r="61" spans="1:7" ht="15" x14ac:dyDescent="0.25">
      <c r="A61" s="86" t="s">
        <v>63</v>
      </c>
      <c r="B61" s="87"/>
      <c r="C61" s="15"/>
      <c r="D61" s="15"/>
      <c r="E61" s="60"/>
      <c r="F61" s="33">
        <f>SUM(F58:F60)</f>
        <v>2250</v>
      </c>
      <c r="G61" s="1"/>
    </row>
    <row r="62" spans="1:7" ht="15" x14ac:dyDescent="0.25">
      <c r="A62" s="49"/>
      <c r="B62" s="48" t="s">
        <v>64</v>
      </c>
      <c r="C62" s="15" t="s">
        <v>15</v>
      </c>
      <c r="D62" s="68">
        <v>15</v>
      </c>
      <c r="E62" s="62"/>
      <c r="F62" s="47"/>
      <c r="G62" s="1"/>
    </row>
    <row r="63" spans="1:7" ht="15.75" thickBot="1" x14ac:dyDescent="0.3">
      <c r="A63" s="39"/>
      <c r="B63" s="50" t="s">
        <v>65</v>
      </c>
      <c r="C63" s="41"/>
      <c r="D63" s="41"/>
      <c r="E63" s="63"/>
      <c r="F63" s="42">
        <f>F61*(1-(D62/100))</f>
        <v>1912.5</v>
      </c>
      <c r="G63" s="43"/>
    </row>
    <row r="64" spans="1:7" ht="15.75" thickTop="1" x14ac:dyDescent="0.2">
      <c r="A64" s="13"/>
      <c r="B64" s="3" t="s">
        <v>6</v>
      </c>
      <c r="C64" s="3"/>
      <c r="D64" s="3"/>
      <c r="E64" s="64"/>
      <c r="F64" s="30">
        <f>F20+F51+F56+F63</f>
        <v>227522.5</v>
      </c>
      <c r="G64" s="4"/>
    </row>
    <row r="65" spans="1:7" ht="15.75" thickBot="1" x14ac:dyDescent="0.25">
      <c r="A65" s="14"/>
      <c r="B65" s="5" t="s">
        <v>5</v>
      </c>
      <c r="C65" s="5"/>
      <c r="D65" s="5"/>
      <c r="E65" s="65"/>
      <c r="F65" s="31">
        <f>F64*1.17</f>
        <v>266201.32500000001</v>
      </c>
      <c r="G65" s="6"/>
    </row>
    <row r="66" spans="1:7" ht="15" thickTop="1" x14ac:dyDescent="0.2"/>
    <row r="69" spans="1:7" x14ac:dyDescent="0.2">
      <c r="A69"/>
      <c r="C69"/>
      <c r="D69"/>
      <c r="E69" s="67"/>
      <c r="F69"/>
    </row>
    <row r="70" spans="1:7" x14ac:dyDescent="0.2">
      <c r="A70"/>
      <c r="C70"/>
      <c r="D70"/>
      <c r="E70" s="67"/>
      <c r="F70"/>
    </row>
    <row r="71" spans="1:7" x14ac:dyDescent="0.2">
      <c r="A71"/>
      <c r="C71"/>
      <c r="D71"/>
      <c r="E71" s="67"/>
      <c r="F71"/>
    </row>
    <row r="72" spans="1:7" x14ac:dyDescent="0.2">
      <c r="A72"/>
      <c r="C72"/>
      <c r="D72"/>
      <c r="E72" s="67"/>
      <c r="F72"/>
    </row>
    <row r="73" spans="1:7" x14ac:dyDescent="0.2">
      <c r="A73"/>
      <c r="C73"/>
      <c r="D73"/>
      <c r="E73" s="67"/>
      <c r="F73"/>
    </row>
    <row r="74" spans="1:7" x14ac:dyDescent="0.2">
      <c r="A74"/>
      <c r="C74"/>
      <c r="D74"/>
      <c r="E74" s="67"/>
      <c r="F74"/>
    </row>
    <row r="75" spans="1:7" x14ac:dyDescent="0.2">
      <c r="A75"/>
      <c r="C75"/>
      <c r="D75"/>
      <c r="E75" s="67"/>
      <c r="F75"/>
    </row>
    <row r="76" spans="1:7" x14ac:dyDescent="0.2">
      <c r="A76"/>
      <c r="C76"/>
      <c r="D76"/>
      <c r="E76" s="67"/>
      <c r="F76"/>
    </row>
    <row r="77" spans="1:7" x14ac:dyDescent="0.2">
      <c r="A77"/>
      <c r="C77"/>
      <c r="D77"/>
      <c r="E77" s="67"/>
      <c r="F77"/>
    </row>
    <row r="78" spans="1:7" x14ac:dyDescent="0.2">
      <c r="A78"/>
      <c r="C78"/>
      <c r="D78"/>
      <c r="E78" s="67"/>
      <c r="F78"/>
    </row>
    <row r="79" spans="1:7" x14ac:dyDescent="0.2">
      <c r="A79"/>
      <c r="C79"/>
      <c r="D79"/>
      <c r="E79" s="67"/>
      <c r="F79"/>
    </row>
    <row r="80" spans="1:7" x14ac:dyDescent="0.2">
      <c r="A80"/>
      <c r="C80"/>
      <c r="D80"/>
      <c r="E80" s="67"/>
      <c r="F80"/>
    </row>
    <row r="81" spans="1:6" x14ac:dyDescent="0.2">
      <c r="A81"/>
      <c r="C81"/>
      <c r="D81"/>
      <c r="E81" s="67"/>
      <c r="F81"/>
    </row>
    <row r="82" spans="1:6" x14ac:dyDescent="0.2">
      <c r="A82"/>
      <c r="C82"/>
      <c r="D82"/>
      <c r="E82" s="67"/>
      <c r="F82"/>
    </row>
    <row r="83" spans="1:6" x14ac:dyDescent="0.2">
      <c r="A83"/>
      <c r="C83"/>
      <c r="D83"/>
      <c r="E83" s="67"/>
      <c r="F83"/>
    </row>
    <row r="84" spans="1:6" x14ac:dyDescent="0.2">
      <c r="A84"/>
      <c r="C84"/>
      <c r="D84"/>
      <c r="E84" s="67"/>
      <c r="F84"/>
    </row>
    <row r="85" spans="1:6" x14ac:dyDescent="0.2">
      <c r="A85"/>
      <c r="C85"/>
      <c r="D85"/>
      <c r="E85" s="67"/>
      <c r="F85"/>
    </row>
    <row r="86" spans="1:6" x14ac:dyDescent="0.2">
      <c r="A86"/>
      <c r="C86"/>
      <c r="D86"/>
      <c r="E86" s="67"/>
      <c r="F86"/>
    </row>
    <row r="87" spans="1:6" x14ac:dyDescent="0.2">
      <c r="A87"/>
      <c r="C87"/>
      <c r="D87"/>
      <c r="E87" s="67"/>
      <c r="F87"/>
    </row>
    <row r="88" spans="1:6" x14ac:dyDescent="0.2">
      <c r="A88"/>
      <c r="C88"/>
      <c r="D88"/>
      <c r="E88" s="67"/>
      <c r="F88"/>
    </row>
    <row r="89" spans="1:6" x14ac:dyDescent="0.2">
      <c r="A89"/>
      <c r="C89"/>
      <c r="D89"/>
      <c r="E89" s="67"/>
      <c r="F89"/>
    </row>
    <row r="90" spans="1:6" x14ac:dyDescent="0.2">
      <c r="A90"/>
      <c r="C90"/>
      <c r="D90"/>
      <c r="E90" s="67"/>
      <c r="F90"/>
    </row>
    <row r="91" spans="1:6" x14ac:dyDescent="0.2">
      <c r="A91"/>
      <c r="C91"/>
      <c r="D91"/>
      <c r="E91" s="67"/>
      <c r="F91"/>
    </row>
    <row r="92" spans="1:6" x14ac:dyDescent="0.2">
      <c r="A92"/>
      <c r="C92"/>
      <c r="D92"/>
      <c r="E92" s="67"/>
      <c r="F92"/>
    </row>
    <row r="93" spans="1:6" x14ac:dyDescent="0.2">
      <c r="A93"/>
      <c r="C93"/>
      <c r="D93"/>
      <c r="E93" s="67"/>
      <c r="F93"/>
    </row>
    <row r="94" spans="1:6" x14ac:dyDescent="0.2">
      <c r="A94"/>
      <c r="C94"/>
      <c r="D94"/>
      <c r="E94" s="67"/>
      <c r="F94"/>
    </row>
    <row r="95" spans="1:6" x14ac:dyDescent="0.2">
      <c r="A95"/>
      <c r="C95"/>
      <c r="D95"/>
      <c r="E95" s="67"/>
      <c r="F95"/>
    </row>
    <row r="96" spans="1:6" x14ac:dyDescent="0.2">
      <c r="A96"/>
      <c r="C96"/>
      <c r="D96"/>
      <c r="E96" s="67"/>
      <c r="F96"/>
    </row>
    <row r="97" spans="1:6" x14ac:dyDescent="0.2">
      <c r="A97"/>
      <c r="C97"/>
      <c r="D97"/>
      <c r="E97" s="67"/>
      <c r="F97"/>
    </row>
    <row r="98" spans="1:6" x14ac:dyDescent="0.2">
      <c r="A98"/>
      <c r="C98"/>
      <c r="D98"/>
      <c r="E98" s="67"/>
      <c r="F98"/>
    </row>
    <row r="99" spans="1:6" x14ac:dyDescent="0.2">
      <c r="A99"/>
      <c r="C99"/>
      <c r="D99"/>
      <c r="E99" s="67"/>
      <c r="F99"/>
    </row>
    <row r="100" spans="1:6" x14ac:dyDescent="0.2">
      <c r="A100"/>
      <c r="C100"/>
      <c r="D100"/>
      <c r="E100" s="67"/>
      <c r="F100"/>
    </row>
    <row r="101" spans="1:6" x14ac:dyDescent="0.2">
      <c r="A101"/>
      <c r="C101"/>
      <c r="D101"/>
      <c r="E101" s="67"/>
      <c r="F101"/>
    </row>
    <row r="102" spans="1:6" x14ac:dyDescent="0.2">
      <c r="A102"/>
      <c r="C102"/>
      <c r="D102"/>
      <c r="E102" s="67"/>
      <c r="F102"/>
    </row>
    <row r="103" spans="1:6" x14ac:dyDescent="0.2">
      <c r="A103"/>
      <c r="C103"/>
      <c r="D103"/>
      <c r="E103" s="67"/>
      <c r="F103"/>
    </row>
    <row r="104" spans="1:6" x14ac:dyDescent="0.2">
      <c r="A104"/>
      <c r="C104"/>
      <c r="D104"/>
      <c r="E104" s="67"/>
      <c r="F104"/>
    </row>
    <row r="105" spans="1:6" x14ac:dyDescent="0.2">
      <c r="A105"/>
      <c r="C105"/>
      <c r="D105"/>
      <c r="E105" s="67"/>
      <c r="F105"/>
    </row>
    <row r="106" spans="1:6" x14ac:dyDescent="0.2">
      <c r="A106"/>
      <c r="C106"/>
      <c r="D106"/>
      <c r="E106" s="67"/>
      <c r="F106"/>
    </row>
    <row r="107" spans="1:6" x14ac:dyDescent="0.2">
      <c r="A107"/>
      <c r="C107"/>
      <c r="D107"/>
      <c r="E107" s="67"/>
      <c r="F107"/>
    </row>
    <row r="108" spans="1:6" x14ac:dyDescent="0.2">
      <c r="A108"/>
      <c r="C108"/>
      <c r="D108"/>
      <c r="E108" s="67"/>
      <c r="F108"/>
    </row>
    <row r="109" spans="1:6" x14ac:dyDescent="0.2">
      <c r="A109"/>
      <c r="C109"/>
      <c r="D109"/>
      <c r="E109" s="67"/>
      <c r="F109"/>
    </row>
    <row r="110" spans="1:6" x14ac:dyDescent="0.2">
      <c r="A110"/>
      <c r="C110"/>
      <c r="D110"/>
      <c r="E110" s="67"/>
      <c r="F110"/>
    </row>
    <row r="111" spans="1:6" x14ac:dyDescent="0.2">
      <c r="A111"/>
      <c r="C111"/>
      <c r="D111"/>
      <c r="E111" s="67"/>
      <c r="F111"/>
    </row>
    <row r="112" spans="1:6" x14ac:dyDescent="0.2">
      <c r="A112"/>
      <c r="C112"/>
      <c r="D112"/>
      <c r="E112" s="67"/>
      <c r="F112"/>
    </row>
    <row r="113" spans="1:6" x14ac:dyDescent="0.2">
      <c r="A113"/>
      <c r="C113"/>
      <c r="D113"/>
      <c r="E113" s="67"/>
      <c r="F113"/>
    </row>
    <row r="114" spans="1:6" x14ac:dyDescent="0.2">
      <c r="A114"/>
      <c r="C114"/>
      <c r="D114"/>
      <c r="E114" s="67"/>
      <c r="F114"/>
    </row>
    <row r="115" spans="1:6" x14ac:dyDescent="0.2">
      <c r="A115"/>
      <c r="C115"/>
      <c r="D115"/>
      <c r="E115" s="67"/>
      <c r="F115"/>
    </row>
    <row r="116" spans="1:6" x14ac:dyDescent="0.2">
      <c r="A116"/>
      <c r="C116"/>
      <c r="D116"/>
      <c r="E116" s="67"/>
      <c r="F116"/>
    </row>
    <row r="117" spans="1:6" x14ac:dyDescent="0.2">
      <c r="A117"/>
      <c r="C117"/>
      <c r="D117"/>
      <c r="E117" s="67"/>
      <c r="F117"/>
    </row>
    <row r="118" spans="1:6" x14ac:dyDescent="0.2">
      <c r="A118"/>
      <c r="C118"/>
      <c r="D118"/>
      <c r="E118" s="67"/>
      <c r="F118"/>
    </row>
    <row r="119" spans="1:6" x14ac:dyDescent="0.2">
      <c r="A119"/>
      <c r="C119"/>
      <c r="D119"/>
      <c r="E119" s="67"/>
      <c r="F119"/>
    </row>
    <row r="120" spans="1:6" x14ac:dyDescent="0.2">
      <c r="A120"/>
      <c r="C120"/>
      <c r="D120"/>
      <c r="E120" s="67"/>
      <c r="F120"/>
    </row>
    <row r="121" spans="1:6" x14ac:dyDescent="0.2">
      <c r="A121"/>
      <c r="C121"/>
      <c r="D121"/>
      <c r="E121" s="67"/>
      <c r="F121"/>
    </row>
    <row r="122" spans="1:6" x14ac:dyDescent="0.2">
      <c r="A122"/>
      <c r="C122"/>
      <c r="D122"/>
      <c r="E122" s="67"/>
      <c r="F122"/>
    </row>
    <row r="123" spans="1:6" x14ac:dyDescent="0.2">
      <c r="A123"/>
      <c r="C123"/>
      <c r="D123"/>
      <c r="E123" s="67"/>
      <c r="F123"/>
    </row>
    <row r="124" spans="1:6" x14ac:dyDescent="0.2">
      <c r="A124"/>
      <c r="C124"/>
      <c r="D124"/>
      <c r="E124" s="67"/>
      <c r="F124"/>
    </row>
    <row r="125" spans="1:6" x14ac:dyDescent="0.2">
      <c r="A125"/>
      <c r="C125"/>
      <c r="D125"/>
      <c r="E125" s="67"/>
      <c r="F125"/>
    </row>
    <row r="126" spans="1:6" x14ac:dyDescent="0.2">
      <c r="A126"/>
      <c r="C126"/>
      <c r="D126"/>
      <c r="E126" s="67"/>
      <c r="F126"/>
    </row>
    <row r="127" spans="1:6" x14ac:dyDescent="0.2">
      <c r="A127"/>
      <c r="C127"/>
      <c r="D127"/>
      <c r="E127" s="67"/>
      <c r="F127"/>
    </row>
    <row r="128" spans="1:6" x14ac:dyDescent="0.2">
      <c r="A128"/>
      <c r="C128"/>
      <c r="D128"/>
      <c r="E128" s="67"/>
      <c r="F128"/>
    </row>
    <row r="129" spans="1:6" x14ac:dyDescent="0.2">
      <c r="A129"/>
      <c r="C129"/>
      <c r="D129"/>
      <c r="E129" s="67"/>
      <c r="F129"/>
    </row>
    <row r="130" spans="1:6" x14ac:dyDescent="0.2">
      <c r="A130"/>
      <c r="C130"/>
      <c r="D130"/>
      <c r="E130" s="67"/>
      <c r="F130"/>
    </row>
    <row r="131" spans="1:6" x14ac:dyDescent="0.2">
      <c r="A131"/>
      <c r="C131"/>
      <c r="D131"/>
      <c r="E131" s="67"/>
      <c r="F131"/>
    </row>
    <row r="132" spans="1:6" x14ac:dyDescent="0.2">
      <c r="A132"/>
      <c r="C132"/>
      <c r="D132"/>
      <c r="E132" s="67"/>
      <c r="F132"/>
    </row>
    <row r="133" spans="1:6" x14ac:dyDescent="0.2">
      <c r="A133"/>
      <c r="C133"/>
      <c r="D133"/>
      <c r="E133" s="67"/>
      <c r="F133"/>
    </row>
    <row r="134" spans="1:6" x14ac:dyDescent="0.2">
      <c r="A134"/>
      <c r="C134"/>
      <c r="D134"/>
      <c r="E134" s="67"/>
      <c r="F134"/>
    </row>
    <row r="135" spans="1:6" x14ac:dyDescent="0.2">
      <c r="A135"/>
      <c r="C135"/>
      <c r="D135"/>
      <c r="E135" s="67"/>
      <c r="F135"/>
    </row>
    <row r="136" spans="1:6" x14ac:dyDescent="0.2">
      <c r="A136"/>
      <c r="C136"/>
      <c r="D136"/>
      <c r="E136" s="67"/>
      <c r="F136"/>
    </row>
    <row r="137" spans="1:6" x14ac:dyDescent="0.2">
      <c r="A137"/>
      <c r="C137"/>
      <c r="D137"/>
      <c r="E137" s="67"/>
      <c r="F137"/>
    </row>
    <row r="138" spans="1:6" x14ac:dyDescent="0.2">
      <c r="A138"/>
      <c r="C138"/>
      <c r="D138"/>
      <c r="E138" s="67"/>
      <c r="F138"/>
    </row>
    <row r="139" spans="1:6" x14ac:dyDescent="0.2">
      <c r="A139"/>
      <c r="C139"/>
      <c r="D139"/>
      <c r="E139" s="67"/>
      <c r="F139"/>
    </row>
    <row r="140" spans="1:6" x14ac:dyDescent="0.2">
      <c r="A140"/>
      <c r="C140"/>
      <c r="D140"/>
      <c r="E140" s="67"/>
      <c r="F140"/>
    </row>
    <row r="141" spans="1:6" x14ac:dyDescent="0.2">
      <c r="A141"/>
      <c r="C141"/>
      <c r="D141"/>
      <c r="E141" s="67"/>
      <c r="F141"/>
    </row>
    <row r="142" spans="1:6" x14ac:dyDescent="0.2">
      <c r="A142"/>
      <c r="C142"/>
      <c r="D142"/>
      <c r="E142" s="67"/>
      <c r="F142"/>
    </row>
  </sheetData>
  <mergeCells count="5">
    <mergeCell ref="A54:B54"/>
    <mergeCell ref="A61:B61"/>
    <mergeCell ref="A1:F1"/>
    <mergeCell ref="A18:B18"/>
    <mergeCell ref="A49:B49"/>
  </mergeCells>
  <pageMargins left="0.7" right="0.7" top="0.75" bottom="0.75" header="0.3" footer="0.3"/>
  <pageSetup paperSize="9" scale="5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2"/>
  <sheetViews>
    <sheetView rightToLeft="1" view="pageBreakPreview" zoomScaleNormal="100" zoomScaleSheetLayoutView="100" workbookViewId="0">
      <pane ySplit="2" topLeftCell="A21" activePane="bottomLeft" state="frozen"/>
      <selection pane="bottomLeft" sqref="A1:F1"/>
    </sheetView>
  </sheetViews>
  <sheetFormatPr defaultRowHeight="14.25" x14ac:dyDescent="0.2"/>
  <cols>
    <col min="1" max="1" width="4.375" style="17" customWidth="1"/>
    <col min="2" max="2" width="50.25" customWidth="1"/>
    <col min="3" max="3" width="7.125" style="17" customWidth="1"/>
    <col min="4" max="4" width="9.875" style="17" bestFit="1" customWidth="1"/>
    <col min="5" max="5" width="10.25" style="66" bestFit="1" customWidth="1"/>
    <col min="6" max="6" width="11" style="32" customWidth="1"/>
    <col min="7" max="7" width="20.25" customWidth="1"/>
  </cols>
  <sheetData>
    <row r="1" spans="1:7" ht="32.25" thickTop="1" thickBot="1" x14ac:dyDescent="0.45">
      <c r="A1" s="84" t="s">
        <v>78</v>
      </c>
      <c r="B1" s="85"/>
      <c r="C1" s="85"/>
      <c r="D1" s="85"/>
      <c r="E1" s="85"/>
      <c r="F1" s="85"/>
      <c r="G1" s="37">
        <f>F65</f>
        <v>234707.84999999998</v>
      </c>
    </row>
    <row r="2" spans="1:7" ht="16.5" thickTop="1" thickBot="1" x14ac:dyDescent="0.25">
      <c r="A2" s="7" t="s">
        <v>0</v>
      </c>
      <c r="B2" s="8" t="s">
        <v>1</v>
      </c>
      <c r="C2" s="8" t="s">
        <v>2</v>
      </c>
      <c r="D2" s="8" t="s">
        <v>3</v>
      </c>
      <c r="E2" s="57" t="s">
        <v>12</v>
      </c>
      <c r="F2" s="26" t="s">
        <v>11</v>
      </c>
      <c r="G2" s="9" t="s">
        <v>4</v>
      </c>
    </row>
    <row r="3" spans="1:7" s="10" customFormat="1" ht="21.75" thickTop="1" thickBot="1" x14ac:dyDescent="0.35">
      <c r="A3" s="16">
        <v>1</v>
      </c>
      <c r="B3" s="11" t="s">
        <v>58</v>
      </c>
      <c r="C3" s="25"/>
      <c r="D3" s="25"/>
      <c r="E3" s="58"/>
      <c r="F3" s="27"/>
      <c r="G3" s="12"/>
    </row>
    <row r="4" spans="1:7" ht="15" thickTop="1" x14ac:dyDescent="0.2">
      <c r="A4" s="38">
        <v>1.1000000000000001</v>
      </c>
      <c r="B4" s="22" t="s">
        <v>21</v>
      </c>
      <c r="C4" s="23" t="s">
        <v>10</v>
      </c>
      <c r="D4" s="23">
        <v>20</v>
      </c>
      <c r="E4" s="59">
        <v>150</v>
      </c>
      <c r="F4" s="28">
        <f t="shared" ref="F4:F8" si="0">E4*D4</f>
        <v>3000</v>
      </c>
      <c r="G4" s="2"/>
    </row>
    <row r="5" spans="1:7" x14ac:dyDescent="0.2">
      <c r="A5" s="38">
        <v>1.2</v>
      </c>
      <c r="B5" s="22" t="s">
        <v>22</v>
      </c>
      <c r="C5" s="23" t="s">
        <v>10</v>
      </c>
      <c r="D5" s="23">
        <v>15</v>
      </c>
      <c r="E5" s="59">
        <v>180</v>
      </c>
      <c r="F5" s="28">
        <f t="shared" si="0"/>
        <v>2700</v>
      </c>
      <c r="G5" s="2"/>
    </row>
    <row r="6" spans="1:7" s="20" customFormat="1" x14ac:dyDescent="0.2">
      <c r="A6" s="34">
        <v>1.3</v>
      </c>
      <c r="B6" s="35" t="s">
        <v>23</v>
      </c>
      <c r="C6" s="24" t="s">
        <v>13</v>
      </c>
      <c r="D6" s="24">
        <v>25</v>
      </c>
      <c r="E6" s="60">
        <v>120</v>
      </c>
      <c r="F6" s="29">
        <f>E6*D6</f>
        <v>3000</v>
      </c>
      <c r="G6" s="36"/>
    </row>
    <row r="7" spans="1:7" s="20" customFormat="1" x14ac:dyDescent="0.2">
      <c r="A7" s="38">
        <v>1.4</v>
      </c>
      <c r="B7" s="35" t="s">
        <v>24</v>
      </c>
      <c r="C7" s="24" t="s">
        <v>10</v>
      </c>
      <c r="D7" s="24">
        <v>10</v>
      </c>
      <c r="E7" s="60">
        <v>220</v>
      </c>
      <c r="F7" s="29">
        <f>E7*D7</f>
        <v>2200</v>
      </c>
      <c r="G7" s="36"/>
    </row>
    <row r="8" spans="1:7" s="20" customFormat="1" ht="46.5" customHeight="1" x14ac:dyDescent="0.2">
      <c r="A8" s="34">
        <v>1.5</v>
      </c>
      <c r="B8" s="18" t="s">
        <v>28</v>
      </c>
      <c r="C8" s="23" t="s">
        <v>13</v>
      </c>
      <c r="D8" s="23">
        <v>250</v>
      </c>
      <c r="E8" s="59">
        <v>12</v>
      </c>
      <c r="F8" s="28">
        <f t="shared" si="0"/>
        <v>3000</v>
      </c>
      <c r="G8" s="19"/>
    </row>
    <row r="9" spans="1:7" s="20" customFormat="1" ht="31.5" customHeight="1" x14ac:dyDescent="0.2">
      <c r="A9" s="38">
        <v>1.6</v>
      </c>
      <c r="B9" s="35" t="s">
        <v>29</v>
      </c>
      <c r="C9" s="51" t="s">
        <v>25</v>
      </c>
      <c r="D9" s="24">
        <v>5</v>
      </c>
      <c r="E9" s="60">
        <v>1500</v>
      </c>
      <c r="F9" s="29">
        <f>E9*D9</f>
        <v>7500</v>
      </c>
      <c r="G9" s="36"/>
    </row>
    <row r="10" spans="1:7" s="20" customFormat="1" ht="31.5" customHeight="1" x14ac:dyDescent="0.2">
      <c r="A10" s="34">
        <v>1.7</v>
      </c>
      <c r="B10" s="35" t="s">
        <v>33</v>
      </c>
      <c r="C10" s="51" t="s">
        <v>25</v>
      </c>
      <c r="D10" s="24">
        <v>4</v>
      </c>
      <c r="E10" s="60">
        <v>2400</v>
      </c>
      <c r="F10" s="29">
        <f t="shared" ref="F10:F12" si="1">E10*D10</f>
        <v>9600</v>
      </c>
      <c r="G10" s="36"/>
    </row>
    <row r="11" spans="1:7" s="20" customFormat="1" ht="31.5" customHeight="1" x14ac:dyDescent="0.2">
      <c r="A11" s="38">
        <v>1.8</v>
      </c>
      <c r="B11" s="35" t="s">
        <v>34</v>
      </c>
      <c r="C11" s="51" t="s">
        <v>25</v>
      </c>
      <c r="D11" s="24">
        <v>3</v>
      </c>
      <c r="E11" s="60">
        <v>2600</v>
      </c>
      <c r="F11" s="29">
        <f t="shared" si="1"/>
        <v>7800</v>
      </c>
      <c r="G11" s="36"/>
    </row>
    <row r="12" spans="1:7" s="20" customFormat="1" ht="31.5" customHeight="1" x14ac:dyDescent="0.2">
      <c r="A12" s="34">
        <v>1.9</v>
      </c>
      <c r="B12" s="35" t="s">
        <v>35</v>
      </c>
      <c r="C12" s="51" t="s">
        <v>25</v>
      </c>
      <c r="D12" s="24">
        <v>2</v>
      </c>
      <c r="E12" s="60">
        <v>3400</v>
      </c>
      <c r="F12" s="29">
        <f t="shared" si="1"/>
        <v>6800</v>
      </c>
      <c r="G12" s="36"/>
    </row>
    <row r="13" spans="1:7" s="20" customFormat="1" ht="57" x14ac:dyDescent="0.2">
      <c r="A13" s="69">
        <v>1.1000000000000001</v>
      </c>
      <c r="B13" s="35" t="s">
        <v>26</v>
      </c>
      <c r="C13" s="51" t="s">
        <v>25</v>
      </c>
      <c r="D13" s="24">
        <v>5</v>
      </c>
      <c r="E13" s="60">
        <v>1950</v>
      </c>
      <c r="F13" s="29">
        <f>E13*D13</f>
        <v>9750</v>
      </c>
      <c r="G13" s="36"/>
    </row>
    <row r="14" spans="1:7" s="20" customFormat="1" ht="57" x14ac:dyDescent="0.2">
      <c r="A14" s="69">
        <v>1.1100000000000001</v>
      </c>
      <c r="B14" s="35" t="s">
        <v>36</v>
      </c>
      <c r="C14" s="51" t="s">
        <v>25</v>
      </c>
      <c r="D14" s="24">
        <v>4</v>
      </c>
      <c r="E14" s="60">
        <v>3200</v>
      </c>
      <c r="F14" s="29">
        <f t="shared" ref="F14:F16" si="2">E14*D14</f>
        <v>12800</v>
      </c>
      <c r="G14" s="36"/>
    </row>
    <row r="15" spans="1:7" s="20" customFormat="1" ht="57" x14ac:dyDescent="0.2">
      <c r="A15" s="69">
        <v>1.1200000000000001</v>
      </c>
      <c r="B15" s="35" t="s">
        <v>37</v>
      </c>
      <c r="C15" s="51" t="s">
        <v>25</v>
      </c>
      <c r="D15" s="24">
        <v>3</v>
      </c>
      <c r="E15" s="60">
        <v>3700</v>
      </c>
      <c r="F15" s="29">
        <f t="shared" si="2"/>
        <v>11100</v>
      </c>
      <c r="G15" s="36"/>
    </row>
    <row r="16" spans="1:7" s="20" customFormat="1" ht="57" x14ac:dyDescent="0.2">
      <c r="A16" s="69">
        <v>1.1299999999999999</v>
      </c>
      <c r="B16" s="35" t="s">
        <v>38</v>
      </c>
      <c r="C16" s="51" t="s">
        <v>25</v>
      </c>
      <c r="D16" s="24">
        <v>2</v>
      </c>
      <c r="E16" s="60">
        <v>4500</v>
      </c>
      <c r="F16" s="29">
        <f t="shared" si="2"/>
        <v>9000</v>
      </c>
      <c r="G16" s="36"/>
    </row>
    <row r="17" spans="1:7" s="20" customFormat="1" ht="42.75" x14ac:dyDescent="0.2">
      <c r="A17" s="69">
        <v>1.1399999999999999</v>
      </c>
      <c r="B17" s="35" t="s">
        <v>27</v>
      </c>
      <c r="C17" s="24" t="s">
        <v>14</v>
      </c>
      <c r="D17" s="24">
        <v>5</v>
      </c>
      <c r="E17" s="60">
        <v>220</v>
      </c>
      <c r="F17" s="29">
        <f>E17*D17</f>
        <v>1100</v>
      </c>
      <c r="G17" s="36"/>
    </row>
    <row r="18" spans="1:7" ht="15" x14ac:dyDescent="0.25">
      <c r="A18" s="86" t="s">
        <v>7</v>
      </c>
      <c r="B18" s="87"/>
      <c r="C18" s="44"/>
      <c r="D18" s="44"/>
      <c r="E18" s="61"/>
      <c r="F18" s="45">
        <f>SUM(F4:F17)</f>
        <v>89350</v>
      </c>
      <c r="G18" s="46"/>
    </row>
    <row r="19" spans="1:7" ht="15" x14ac:dyDescent="0.25">
      <c r="A19" s="52"/>
      <c r="B19" s="48" t="s">
        <v>17</v>
      </c>
      <c r="C19" s="15" t="s">
        <v>15</v>
      </c>
      <c r="D19" s="68">
        <v>15</v>
      </c>
      <c r="E19" s="62"/>
      <c r="F19" s="47"/>
      <c r="G19" s="1"/>
    </row>
    <row r="20" spans="1:7" ht="15.75" thickBot="1" x14ac:dyDescent="0.3">
      <c r="A20" s="72"/>
      <c r="B20" s="70" t="s">
        <v>16</v>
      </c>
      <c r="C20" s="41"/>
      <c r="D20" s="41"/>
      <c r="E20" s="63"/>
      <c r="F20" s="42">
        <f>F18*(1-(D19/100))</f>
        <v>75947.5</v>
      </c>
      <c r="G20" s="43"/>
    </row>
    <row r="21" spans="1:7" s="10" customFormat="1" ht="21.75" thickTop="1" thickBot="1" x14ac:dyDescent="0.35">
      <c r="A21" s="16">
        <v>2</v>
      </c>
      <c r="B21" s="21" t="s">
        <v>59</v>
      </c>
      <c r="C21" s="25"/>
      <c r="D21" s="25"/>
      <c r="E21" s="58"/>
      <c r="F21" s="27"/>
      <c r="G21" s="12"/>
    </row>
    <row r="22" spans="1:7" ht="30" customHeight="1" thickTop="1" x14ac:dyDescent="0.2">
      <c r="A22" s="82">
        <v>2.1</v>
      </c>
      <c r="B22" s="80" t="s">
        <v>44</v>
      </c>
      <c r="C22" s="24" t="s">
        <v>10</v>
      </c>
      <c r="D22" s="24">
        <v>1</v>
      </c>
      <c r="E22" s="60">
        <v>7200</v>
      </c>
      <c r="F22" s="75">
        <f t="shared" ref="F22:F28" si="3">E22*D22</f>
        <v>7200</v>
      </c>
      <c r="G22" s="1"/>
    </row>
    <row r="23" spans="1:7" ht="30" customHeight="1" x14ac:dyDescent="0.2">
      <c r="A23" s="82">
        <v>2.2000000000000002</v>
      </c>
      <c r="B23" s="80" t="s">
        <v>40</v>
      </c>
      <c r="C23" s="24" t="s">
        <v>10</v>
      </c>
      <c r="D23" s="24">
        <v>1</v>
      </c>
      <c r="E23" s="60">
        <v>8500</v>
      </c>
      <c r="F23" s="75">
        <f t="shared" si="3"/>
        <v>8500</v>
      </c>
      <c r="G23" s="1"/>
    </row>
    <row r="24" spans="1:7" ht="31.15" customHeight="1" x14ac:dyDescent="0.2">
      <c r="A24" s="82">
        <v>2.2999999999999998</v>
      </c>
      <c r="B24" s="80" t="s">
        <v>76</v>
      </c>
      <c r="C24" s="24" t="s">
        <v>10</v>
      </c>
      <c r="D24" s="24">
        <v>1</v>
      </c>
      <c r="E24" s="60">
        <v>12000</v>
      </c>
      <c r="F24" s="75">
        <f t="shared" si="3"/>
        <v>12000</v>
      </c>
      <c r="G24" s="1"/>
    </row>
    <row r="25" spans="1:7" ht="31.15" customHeight="1" x14ac:dyDescent="0.2">
      <c r="A25" s="82">
        <v>2.4</v>
      </c>
      <c r="B25" s="80" t="s">
        <v>75</v>
      </c>
      <c r="C25" s="24" t="s">
        <v>10</v>
      </c>
      <c r="D25" s="24">
        <v>0</v>
      </c>
      <c r="E25" s="60">
        <v>14000</v>
      </c>
      <c r="F25" s="75">
        <f t="shared" si="3"/>
        <v>0</v>
      </c>
      <c r="G25" s="1"/>
    </row>
    <row r="26" spans="1:7" s="79" customFormat="1" x14ac:dyDescent="0.2">
      <c r="A26" s="82">
        <v>2.5</v>
      </c>
      <c r="B26" s="73" t="s">
        <v>41</v>
      </c>
      <c r="C26" s="76" t="s">
        <v>10</v>
      </c>
      <c r="D26" s="76">
        <v>2</v>
      </c>
      <c r="E26" s="77">
        <v>2500</v>
      </c>
      <c r="F26" s="75">
        <f t="shared" si="3"/>
        <v>5000</v>
      </c>
      <c r="G26" s="78"/>
    </row>
    <row r="27" spans="1:7" s="79" customFormat="1" x14ac:dyDescent="0.2">
      <c r="A27" s="82">
        <v>2.6</v>
      </c>
      <c r="B27" s="73" t="s">
        <v>42</v>
      </c>
      <c r="C27" s="76" t="s">
        <v>10</v>
      </c>
      <c r="D27" s="76">
        <v>1</v>
      </c>
      <c r="E27" s="77">
        <v>1500</v>
      </c>
      <c r="F27" s="75">
        <f t="shared" si="3"/>
        <v>1500</v>
      </c>
      <c r="G27" s="78"/>
    </row>
    <row r="28" spans="1:7" s="79" customFormat="1" x14ac:dyDescent="0.2">
      <c r="A28" s="82">
        <v>2.7</v>
      </c>
      <c r="B28" s="73" t="s">
        <v>39</v>
      </c>
      <c r="C28" s="76" t="s">
        <v>10</v>
      </c>
      <c r="D28" s="76">
        <v>0</v>
      </c>
      <c r="E28" s="77">
        <v>6000</v>
      </c>
      <c r="F28" s="75">
        <f t="shared" si="3"/>
        <v>0</v>
      </c>
      <c r="G28" s="78"/>
    </row>
    <row r="29" spans="1:7" s="79" customFormat="1" ht="28.5" x14ac:dyDescent="0.2">
      <c r="A29" s="82">
        <v>2.8</v>
      </c>
      <c r="B29" s="74" t="s">
        <v>72</v>
      </c>
      <c r="C29" s="81" t="s">
        <v>10</v>
      </c>
      <c r="D29" s="81">
        <v>1</v>
      </c>
      <c r="E29" s="77">
        <v>2500</v>
      </c>
      <c r="F29" s="75">
        <f t="shared" ref="F29:F48" si="4">E29*D29</f>
        <v>2500</v>
      </c>
      <c r="G29" s="78"/>
    </row>
    <row r="30" spans="1:7" s="79" customFormat="1" ht="28.5" x14ac:dyDescent="0.2">
      <c r="A30" s="82">
        <v>2.9</v>
      </c>
      <c r="B30" s="74" t="s">
        <v>73</v>
      </c>
      <c r="C30" s="81" t="s">
        <v>10</v>
      </c>
      <c r="D30" s="81">
        <v>1</v>
      </c>
      <c r="E30" s="77">
        <v>3500</v>
      </c>
      <c r="F30" s="75">
        <f t="shared" si="4"/>
        <v>3500</v>
      </c>
      <c r="G30" s="78"/>
    </row>
    <row r="31" spans="1:7" s="79" customFormat="1" ht="28.5" x14ac:dyDescent="0.2">
      <c r="A31" s="83">
        <v>2.1</v>
      </c>
      <c r="B31" s="74" t="s">
        <v>74</v>
      </c>
      <c r="C31" s="81" t="s">
        <v>10</v>
      </c>
      <c r="D31" s="81">
        <v>10</v>
      </c>
      <c r="E31" s="77">
        <v>2600</v>
      </c>
      <c r="F31" s="75">
        <f t="shared" si="4"/>
        <v>26000</v>
      </c>
      <c r="G31" s="78"/>
    </row>
    <row r="32" spans="1:7" s="79" customFormat="1" x14ac:dyDescent="0.2">
      <c r="A32" s="83">
        <v>2.11</v>
      </c>
      <c r="B32" s="74" t="s">
        <v>54</v>
      </c>
      <c r="C32" s="81" t="s">
        <v>10</v>
      </c>
      <c r="D32" s="81">
        <v>0</v>
      </c>
      <c r="E32" s="77">
        <v>15000</v>
      </c>
      <c r="F32" s="75">
        <f t="shared" si="4"/>
        <v>0</v>
      </c>
      <c r="G32" s="78"/>
    </row>
    <row r="33" spans="1:7" s="79" customFormat="1" ht="28.5" x14ac:dyDescent="0.2">
      <c r="A33" s="83">
        <v>2.12</v>
      </c>
      <c r="B33" s="74" t="s">
        <v>67</v>
      </c>
      <c r="C33" s="81" t="s">
        <v>10</v>
      </c>
      <c r="D33" s="81">
        <v>0</v>
      </c>
      <c r="E33" s="77">
        <v>4000</v>
      </c>
      <c r="F33" s="75"/>
      <c r="G33" s="78"/>
    </row>
    <row r="34" spans="1:7" s="79" customFormat="1" ht="42.75" x14ac:dyDescent="0.2">
      <c r="A34" s="83">
        <v>2.13</v>
      </c>
      <c r="B34" s="74" t="s">
        <v>71</v>
      </c>
      <c r="C34" s="81" t="s">
        <v>10</v>
      </c>
      <c r="D34" s="81">
        <v>0</v>
      </c>
      <c r="E34" s="77">
        <v>30000</v>
      </c>
      <c r="F34" s="75"/>
      <c r="G34" s="78"/>
    </row>
    <row r="35" spans="1:7" s="79" customFormat="1" x14ac:dyDescent="0.2">
      <c r="A35" s="83">
        <v>2.14</v>
      </c>
      <c r="B35" s="74" t="s">
        <v>68</v>
      </c>
      <c r="C35" s="81" t="s">
        <v>25</v>
      </c>
      <c r="D35" s="81">
        <v>0</v>
      </c>
      <c r="E35" s="77">
        <v>9000</v>
      </c>
      <c r="F35" s="75"/>
      <c r="G35" s="78"/>
    </row>
    <row r="36" spans="1:7" s="79" customFormat="1" x14ac:dyDescent="0.2">
      <c r="A36" s="83">
        <v>2.15</v>
      </c>
      <c r="B36" s="74" t="s">
        <v>69</v>
      </c>
      <c r="C36" s="81" t="s">
        <v>25</v>
      </c>
      <c r="D36" s="81">
        <v>0</v>
      </c>
      <c r="E36" s="77">
        <v>6500</v>
      </c>
      <c r="F36" s="75"/>
      <c r="G36" s="78"/>
    </row>
    <row r="37" spans="1:7" s="79" customFormat="1" x14ac:dyDescent="0.2">
      <c r="A37" s="83">
        <v>2.16</v>
      </c>
      <c r="B37" s="74" t="s">
        <v>70</v>
      </c>
      <c r="C37" s="81" t="s">
        <v>25</v>
      </c>
      <c r="D37" s="81">
        <v>0</v>
      </c>
      <c r="E37" s="77">
        <v>8000</v>
      </c>
      <c r="F37" s="75"/>
      <c r="G37" s="78"/>
    </row>
    <row r="38" spans="1:7" s="79" customFormat="1" x14ac:dyDescent="0.2">
      <c r="A38" s="83">
        <v>2.17</v>
      </c>
      <c r="B38" s="73" t="s">
        <v>48</v>
      </c>
      <c r="C38" s="76" t="s">
        <v>25</v>
      </c>
      <c r="D38" s="81">
        <v>0</v>
      </c>
      <c r="E38" s="77">
        <v>1000</v>
      </c>
      <c r="F38" s="75">
        <f t="shared" si="4"/>
        <v>0</v>
      </c>
      <c r="G38" s="78"/>
    </row>
    <row r="39" spans="1:7" x14ac:dyDescent="0.2">
      <c r="A39" s="83">
        <v>2.1800000000000002</v>
      </c>
      <c r="B39" s="73" t="s">
        <v>49</v>
      </c>
      <c r="C39" s="76" t="s">
        <v>25</v>
      </c>
      <c r="D39" s="15">
        <v>0</v>
      </c>
      <c r="E39" s="60">
        <v>2200</v>
      </c>
      <c r="F39" s="75">
        <f t="shared" si="4"/>
        <v>0</v>
      </c>
      <c r="G39" s="1"/>
    </row>
    <row r="40" spans="1:7" x14ac:dyDescent="0.2">
      <c r="A40" s="83">
        <v>2.19</v>
      </c>
      <c r="B40" s="73" t="s">
        <v>50</v>
      </c>
      <c r="C40" s="76" t="s">
        <v>25</v>
      </c>
      <c r="D40" s="15">
        <v>0</v>
      </c>
      <c r="E40" s="60">
        <v>4500</v>
      </c>
      <c r="F40" s="75">
        <f t="shared" si="4"/>
        <v>0</v>
      </c>
      <c r="G40" s="1"/>
    </row>
    <row r="41" spans="1:7" s="20" customFormat="1" ht="28.5" x14ac:dyDescent="0.2">
      <c r="A41" s="83">
        <v>2.2000000000000002</v>
      </c>
      <c r="B41" s="80" t="s">
        <v>51</v>
      </c>
      <c r="C41" s="81" t="s">
        <v>10</v>
      </c>
      <c r="D41" s="24">
        <v>1</v>
      </c>
      <c r="E41" s="60">
        <v>1500</v>
      </c>
      <c r="F41" s="75">
        <f t="shared" si="4"/>
        <v>1500</v>
      </c>
      <c r="G41" s="36"/>
    </row>
    <row r="42" spans="1:7" s="79" customFormat="1" x14ac:dyDescent="0.2">
      <c r="A42" s="83">
        <v>2.21</v>
      </c>
      <c r="B42" s="73" t="s">
        <v>52</v>
      </c>
      <c r="C42" s="76" t="s">
        <v>10</v>
      </c>
      <c r="D42" s="76">
        <v>1</v>
      </c>
      <c r="E42" s="77">
        <v>12000</v>
      </c>
      <c r="F42" s="75">
        <f t="shared" si="4"/>
        <v>12000</v>
      </c>
      <c r="G42" s="78"/>
    </row>
    <row r="43" spans="1:7" s="79" customFormat="1" ht="28.5" x14ac:dyDescent="0.2">
      <c r="A43" s="83">
        <v>2.2200000000000002</v>
      </c>
      <c r="B43" s="74" t="s">
        <v>55</v>
      </c>
      <c r="C43" s="81" t="s">
        <v>10</v>
      </c>
      <c r="D43" s="81">
        <v>0</v>
      </c>
      <c r="E43" s="77">
        <v>95000</v>
      </c>
      <c r="F43" s="75">
        <f t="shared" si="4"/>
        <v>0</v>
      </c>
      <c r="G43" s="78"/>
    </row>
    <row r="44" spans="1:7" s="79" customFormat="1" x14ac:dyDescent="0.2">
      <c r="A44" s="83">
        <v>2.23</v>
      </c>
      <c r="B44" s="73" t="s">
        <v>46</v>
      </c>
      <c r="C44" s="76" t="s">
        <v>10</v>
      </c>
      <c r="D44" s="76">
        <v>0</v>
      </c>
      <c r="E44" s="77">
        <v>4800</v>
      </c>
      <c r="F44" s="75">
        <f t="shared" si="4"/>
        <v>0</v>
      </c>
      <c r="G44" s="78"/>
    </row>
    <row r="45" spans="1:7" s="79" customFormat="1" x14ac:dyDescent="0.2">
      <c r="A45" s="83">
        <v>2.2400000000000002</v>
      </c>
      <c r="B45" s="73" t="s">
        <v>47</v>
      </c>
      <c r="C45" s="76" t="s">
        <v>10</v>
      </c>
      <c r="D45" s="76">
        <v>0</v>
      </c>
      <c r="E45" s="77">
        <v>2500</v>
      </c>
      <c r="F45" s="75">
        <f t="shared" si="4"/>
        <v>0</v>
      </c>
      <c r="G45" s="78"/>
    </row>
    <row r="46" spans="1:7" s="79" customFormat="1" x14ac:dyDescent="0.2">
      <c r="A46" s="83">
        <v>2.25</v>
      </c>
      <c r="B46" s="73" t="s">
        <v>53</v>
      </c>
      <c r="C46" s="76" t="s">
        <v>10</v>
      </c>
      <c r="D46" s="76">
        <v>0</v>
      </c>
      <c r="E46" s="77">
        <v>2500</v>
      </c>
      <c r="F46" s="75">
        <f t="shared" si="4"/>
        <v>0</v>
      </c>
      <c r="G46" s="78"/>
    </row>
    <row r="47" spans="1:7" s="79" customFormat="1" x14ac:dyDescent="0.2">
      <c r="A47" s="83">
        <v>2.2599999999999998</v>
      </c>
      <c r="B47" s="73" t="s">
        <v>43</v>
      </c>
      <c r="C47" s="76" t="s">
        <v>10</v>
      </c>
      <c r="D47" s="76">
        <v>0</v>
      </c>
      <c r="E47" s="77">
        <v>650</v>
      </c>
      <c r="F47" s="75">
        <f>E47*D47</f>
        <v>0</v>
      </c>
      <c r="G47" s="78"/>
    </row>
    <row r="48" spans="1:7" s="79" customFormat="1" x14ac:dyDescent="0.2">
      <c r="A48" s="83">
        <v>2.27</v>
      </c>
      <c r="B48" s="73" t="s">
        <v>45</v>
      </c>
      <c r="C48" s="76" t="s">
        <v>10</v>
      </c>
      <c r="D48" s="76">
        <v>0</v>
      </c>
      <c r="E48" s="77">
        <v>15000</v>
      </c>
      <c r="F48" s="75">
        <f t="shared" si="4"/>
        <v>0</v>
      </c>
      <c r="G48" s="78"/>
    </row>
    <row r="49" spans="1:7" ht="15" x14ac:dyDescent="0.25">
      <c r="A49" s="86" t="s">
        <v>8</v>
      </c>
      <c r="B49" s="87"/>
      <c r="C49" s="44"/>
      <c r="D49" s="44"/>
      <c r="E49" s="61"/>
      <c r="F49" s="45">
        <f>SUM(F22:F48)</f>
        <v>79700</v>
      </c>
      <c r="G49" s="46"/>
    </row>
    <row r="50" spans="1:7" ht="15" x14ac:dyDescent="0.25">
      <c r="A50" s="52"/>
      <c r="B50" s="48" t="s">
        <v>56</v>
      </c>
      <c r="C50" s="15" t="s">
        <v>15</v>
      </c>
      <c r="D50" s="68">
        <v>15</v>
      </c>
      <c r="E50" s="62"/>
      <c r="F50" s="47"/>
      <c r="G50" s="1"/>
    </row>
    <row r="51" spans="1:7" ht="15.75" thickBot="1" x14ac:dyDescent="0.3">
      <c r="A51" s="49"/>
      <c r="B51" s="71" t="s">
        <v>57</v>
      </c>
      <c r="C51" s="15"/>
      <c r="D51" s="15"/>
      <c r="E51" s="60"/>
      <c r="F51" s="33">
        <f>F49*(1-(D50/100))</f>
        <v>67745</v>
      </c>
      <c r="G51" s="1"/>
    </row>
    <row r="52" spans="1:7" s="10" customFormat="1" ht="21.75" thickTop="1" thickBot="1" x14ac:dyDescent="0.35">
      <c r="A52" s="16">
        <v>3</v>
      </c>
      <c r="B52" s="21" t="s">
        <v>60</v>
      </c>
      <c r="C52" s="25"/>
      <c r="D52" s="25"/>
      <c r="E52" s="58"/>
      <c r="F52" s="27"/>
      <c r="G52" s="12"/>
    </row>
    <row r="53" spans="1:7" s="20" customFormat="1" ht="48" customHeight="1" thickTop="1" x14ac:dyDescent="0.2">
      <c r="A53" s="34">
        <v>3.1</v>
      </c>
      <c r="B53" s="35" t="s">
        <v>31</v>
      </c>
      <c r="C53" s="51" t="s">
        <v>30</v>
      </c>
      <c r="D53" s="56">
        <v>50000</v>
      </c>
      <c r="E53" s="60">
        <v>1</v>
      </c>
      <c r="F53" s="29">
        <f>E53*D53</f>
        <v>50000</v>
      </c>
      <c r="G53" s="36"/>
    </row>
    <row r="54" spans="1:7" ht="15" x14ac:dyDescent="0.25">
      <c r="A54" s="86" t="s">
        <v>9</v>
      </c>
      <c r="B54" s="87"/>
      <c r="C54" s="15"/>
      <c r="D54" s="15"/>
      <c r="E54" s="60"/>
      <c r="F54" s="33">
        <f>SUM(F53:F53)</f>
        <v>50000</v>
      </c>
      <c r="G54" s="1"/>
    </row>
    <row r="55" spans="1:7" ht="15" x14ac:dyDescent="0.25">
      <c r="A55" s="49"/>
      <c r="B55" s="48" t="s">
        <v>32</v>
      </c>
      <c r="C55" s="15" t="s">
        <v>15</v>
      </c>
      <c r="D55" s="68">
        <v>10</v>
      </c>
      <c r="E55" s="62"/>
      <c r="F55" s="47"/>
      <c r="G55" s="1"/>
    </row>
    <row r="56" spans="1:7" ht="15.75" thickBot="1" x14ac:dyDescent="0.3">
      <c r="A56" s="39"/>
      <c r="B56" s="40" t="s">
        <v>61</v>
      </c>
      <c r="C56" s="41"/>
      <c r="D56" s="41"/>
      <c r="E56" s="63"/>
      <c r="F56" s="42">
        <f>F54*(1+(D55/100))</f>
        <v>55000.000000000007</v>
      </c>
      <c r="G56" s="43"/>
    </row>
    <row r="57" spans="1:7" s="10" customFormat="1" ht="21.75" thickTop="1" thickBot="1" x14ac:dyDescent="0.35">
      <c r="A57" s="16">
        <v>4</v>
      </c>
      <c r="B57" s="21" t="s">
        <v>62</v>
      </c>
      <c r="C57" s="25"/>
      <c r="D57" s="25"/>
      <c r="E57" s="58"/>
      <c r="F57" s="27"/>
      <c r="G57" s="12"/>
    </row>
    <row r="58" spans="1:7" ht="15" thickTop="1" x14ac:dyDescent="0.2">
      <c r="A58" s="54">
        <v>4.0999999999999996</v>
      </c>
      <c r="B58" s="35" t="s">
        <v>18</v>
      </c>
      <c r="C58" s="55" t="s">
        <v>14</v>
      </c>
      <c r="D58" s="23">
        <v>10</v>
      </c>
      <c r="E58" s="59">
        <v>90</v>
      </c>
      <c r="F58" s="28">
        <f>E58*D58</f>
        <v>900</v>
      </c>
      <c r="G58" s="2"/>
    </row>
    <row r="59" spans="1:7" s="20" customFormat="1" ht="17.25" customHeight="1" x14ac:dyDescent="0.2">
      <c r="A59" s="38">
        <v>4.2</v>
      </c>
      <c r="B59" s="35" t="s">
        <v>19</v>
      </c>
      <c r="C59" s="23" t="s">
        <v>14</v>
      </c>
      <c r="D59" s="23">
        <v>10</v>
      </c>
      <c r="E59" s="59">
        <v>90</v>
      </c>
      <c r="F59" s="28">
        <f>E59*D59</f>
        <v>900</v>
      </c>
      <c r="G59" s="19"/>
    </row>
    <row r="60" spans="1:7" x14ac:dyDescent="0.2">
      <c r="A60" s="38">
        <v>4.3</v>
      </c>
      <c r="B60" s="53" t="s">
        <v>20</v>
      </c>
      <c r="C60" s="23" t="s">
        <v>14</v>
      </c>
      <c r="D60" s="23">
        <v>10</v>
      </c>
      <c r="E60" s="59">
        <v>45</v>
      </c>
      <c r="F60" s="28">
        <f>E60*D60</f>
        <v>450</v>
      </c>
      <c r="G60" s="2"/>
    </row>
    <row r="61" spans="1:7" ht="15" x14ac:dyDescent="0.25">
      <c r="A61" s="86" t="s">
        <v>63</v>
      </c>
      <c r="B61" s="87"/>
      <c r="C61" s="15"/>
      <c r="D61" s="15"/>
      <c r="E61" s="60"/>
      <c r="F61" s="33">
        <f>SUM(F58:F60)</f>
        <v>2250</v>
      </c>
      <c r="G61" s="1"/>
    </row>
    <row r="62" spans="1:7" ht="15" x14ac:dyDescent="0.25">
      <c r="A62" s="49"/>
      <c r="B62" s="48" t="s">
        <v>64</v>
      </c>
      <c r="C62" s="15" t="s">
        <v>15</v>
      </c>
      <c r="D62" s="68">
        <v>15</v>
      </c>
      <c r="E62" s="62"/>
      <c r="F62" s="47"/>
      <c r="G62" s="1"/>
    </row>
    <row r="63" spans="1:7" ht="15.75" thickBot="1" x14ac:dyDescent="0.3">
      <c r="A63" s="39"/>
      <c r="B63" s="50" t="s">
        <v>65</v>
      </c>
      <c r="C63" s="41"/>
      <c r="D63" s="41"/>
      <c r="E63" s="63"/>
      <c r="F63" s="42">
        <f>F61*(1-(D62/100))</f>
        <v>1912.5</v>
      </c>
      <c r="G63" s="43"/>
    </row>
    <row r="64" spans="1:7" ht="15.75" thickTop="1" x14ac:dyDescent="0.2">
      <c r="A64" s="13"/>
      <c r="B64" s="3" t="s">
        <v>6</v>
      </c>
      <c r="C64" s="3"/>
      <c r="D64" s="3"/>
      <c r="E64" s="64"/>
      <c r="F64" s="30">
        <f>F20+F51+F56+F63</f>
        <v>200605</v>
      </c>
      <c r="G64" s="4"/>
    </row>
    <row r="65" spans="1:7" ht="15.75" thickBot="1" x14ac:dyDescent="0.25">
      <c r="A65" s="14"/>
      <c r="B65" s="5" t="s">
        <v>5</v>
      </c>
      <c r="C65" s="5"/>
      <c r="D65" s="5"/>
      <c r="E65" s="65"/>
      <c r="F65" s="31">
        <f>F64*1.17</f>
        <v>234707.84999999998</v>
      </c>
      <c r="G65" s="6"/>
    </row>
    <row r="66" spans="1:7" ht="15" thickTop="1" x14ac:dyDescent="0.2"/>
    <row r="69" spans="1:7" x14ac:dyDescent="0.2">
      <c r="A69"/>
      <c r="C69"/>
      <c r="D69"/>
      <c r="E69" s="67"/>
      <c r="F69"/>
    </row>
    <row r="70" spans="1:7" x14ac:dyDescent="0.2">
      <c r="A70"/>
      <c r="C70"/>
      <c r="D70"/>
      <c r="E70" s="67"/>
      <c r="F70"/>
    </row>
    <row r="71" spans="1:7" x14ac:dyDescent="0.2">
      <c r="A71"/>
      <c r="C71"/>
      <c r="D71"/>
      <c r="E71" s="67"/>
      <c r="F71"/>
    </row>
    <row r="72" spans="1:7" x14ac:dyDescent="0.2">
      <c r="A72"/>
      <c r="C72"/>
      <c r="D72"/>
      <c r="E72" s="67"/>
      <c r="F72"/>
    </row>
    <row r="73" spans="1:7" x14ac:dyDescent="0.2">
      <c r="A73"/>
      <c r="C73"/>
      <c r="D73"/>
      <c r="E73" s="67"/>
      <c r="F73"/>
    </row>
    <row r="74" spans="1:7" x14ac:dyDescent="0.2">
      <c r="A74"/>
      <c r="C74"/>
      <c r="D74"/>
      <c r="E74" s="67"/>
      <c r="F74"/>
    </row>
    <row r="75" spans="1:7" x14ac:dyDescent="0.2">
      <c r="A75"/>
      <c r="C75"/>
      <c r="D75"/>
      <c r="E75" s="67"/>
      <c r="F75"/>
    </row>
    <row r="76" spans="1:7" x14ac:dyDescent="0.2">
      <c r="A76"/>
      <c r="C76"/>
      <c r="D76"/>
      <c r="E76" s="67"/>
      <c r="F76"/>
    </row>
    <row r="77" spans="1:7" x14ac:dyDescent="0.2">
      <c r="A77"/>
      <c r="C77"/>
      <c r="D77"/>
      <c r="E77" s="67"/>
      <c r="F77"/>
    </row>
    <row r="78" spans="1:7" x14ac:dyDescent="0.2">
      <c r="A78"/>
      <c r="C78"/>
      <c r="D78"/>
      <c r="E78" s="67"/>
      <c r="F78"/>
    </row>
    <row r="79" spans="1:7" x14ac:dyDescent="0.2">
      <c r="A79"/>
      <c r="C79"/>
      <c r="D79"/>
      <c r="E79" s="67"/>
      <c r="F79"/>
    </row>
    <row r="80" spans="1:7" x14ac:dyDescent="0.2">
      <c r="A80"/>
      <c r="C80"/>
      <c r="D80"/>
      <c r="E80" s="67"/>
      <c r="F80"/>
    </row>
    <row r="81" spans="1:6" x14ac:dyDescent="0.2">
      <c r="A81"/>
      <c r="C81"/>
      <c r="D81"/>
      <c r="E81" s="67"/>
      <c r="F81"/>
    </row>
    <row r="82" spans="1:6" x14ac:dyDescent="0.2">
      <c r="A82"/>
      <c r="C82"/>
      <c r="D82"/>
      <c r="E82" s="67"/>
      <c r="F82"/>
    </row>
    <row r="83" spans="1:6" x14ac:dyDescent="0.2">
      <c r="A83"/>
      <c r="C83"/>
      <c r="D83"/>
      <c r="E83" s="67"/>
      <c r="F83"/>
    </row>
    <row r="84" spans="1:6" x14ac:dyDescent="0.2">
      <c r="A84"/>
      <c r="C84"/>
      <c r="D84"/>
      <c r="E84" s="67"/>
      <c r="F84"/>
    </row>
    <row r="85" spans="1:6" x14ac:dyDescent="0.2">
      <c r="A85"/>
      <c r="C85"/>
      <c r="D85"/>
      <c r="E85" s="67"/>
      <c r="F85"/>
    </row>
    <row r="86" spans="1:6" x14ac:dyDescent="0.2">
      <c r="A86"/>
      <c r="C86"/>
      <c r="D86"/>
      <c r="E86" s="67"/>
      <c r="F86"/>
    </row>
    <row r="87" spans="1:6" x14ac:dyDescent="0.2">
      <c r="A87"/>
      <c r="C87"/>
      <c r="D87"/>
      <c r="E87" s="67"/>
      <c r="F87"/>
    </row>
    <row r="88" spans="1:6" x14ac:dyDescent="0.2">
      <c r="A88"/>
      <c r="C88"/>
      <c r="D88"/>
      <c r="E88" s="67"/>
      <c r="F88"/>
    </row>
    <row r="89" spans="1:6" x14ac:dyDescent="0.2">
      <c r="A89"/>
      <c r="C89"/>
      <c r="D89"/>
      <c r="E89" s="67"/>
      <c r="F89"/>
    </row>
    <row r="90" spans="1:6" x14ac:dyDescent="0.2">
      <c r="A90"/>
      <c r="C90"/>
      <c r="D90"/>
      <c r="E90" s="67"/>
      <c r="F90"/>
    </row>
    <row r="91" spans="1:6" x14ac:dyDescent="0.2">
      <c r="A91"/>
      <c r="C91"/>
      <c r="D91"/>
      <c r="E91" s="67"/>
      <c r="F91"/>
    </row>
    <row r="92" spans="1:6" x14ac:dyDescent="0.2">
      <c r="A92"/>
      <c r="C92"/>
      <c r="D92"/>
      <c r="E92" s="67"/>
      <c r="F92"/>
    </row>
    <row r="93" spans="1:6" x14ac:dyDescent="0.2">
      <c r="A93"/>
      <c r="C93"/>
      <c r="D93"/>
      <c r="E93" s="67"/>
      <c r="F93"/>
    </row>
    <row r="94" spans="1:6" x14ac:dyDescent="0.2">
      <c r="A94"/>
      <c r="C94"/>
      <c r="D94"/>
      <c r="E94" s="67"/>
      <c r="F94"/>
    </row>
    <row r="95" spans="1:6" x14ac:dyDescent="0.2">
      <c r="A95"/>
      <c r="C95"/>
      <c r="D95"/>
      <c r="E95" s="67"/>
      <c r="F95"/>
    </row>
    <row r="96" spans="1:6" x14ac:dyDescent="0.2">
      <c r="A96"/>
      <c r="C96"/>
      <c r="D96"/>
      <c r="E96" s="67"/>
      <c r="F96"/>
    </row>
    <row r="97" spans="1:6" x14ac:dyDescent="0.2">
      <c r="A97"/>
      <c r="C97"/>
      <c r="D97"/>
      <c r="E97" s="67"/>
      <c r="F97"/>
    </row>
    <row r="98" spans="1:6" x14ac:dyDescent="0.2">
      <c r="A98"/>
      <c r="C98"/>
      <c r="D98"/>
      <c r="E98" s="67"/>
      <c r="F98"/>
    </row>
    <row r="99" spans="1:6" x14ac:dyDescent="0.2">
      <c r="A99"/>
      <c r="C99"/>
      <c r="D99"/>
      <c r="E99" s="67"/>
      <c r="F99"/>
    </row>
    <row r="100" spans="1:6" x14ac:dyDescent="0.2">
      <c r="A100"/>
      <c r="C100"/>
      <c r="D100"/>
      <c r="E100" s="67"/>
      <c r="F100"/>
    </row>
    <row r="101" spans="1:6" x14ac:dyDescent="0.2">
      <c r="A101"/>
      <c r="C101"/>
      <c r="D101"/>
      <c r="E101" s="67"/>
      <c r="F101"/>
    </row>
    <row r="102" spans="1:6" x14ac:dyDescent="0.2">
      <c r="A102"/>
      <c r="C102"/>
      <c r="D102"/>
      <c r="E102" s="67"/>
      <c r="F102"/>
    </row>
    <row r="103" spans="1:6" x14ac:dyDescent="0.2">
      <c r="A103"/>
      <c r="C103"/>
      <c r="D103"/>
      <c r="E103" s="67"/>
      <c r="F103"/>
    </row>
    <row r="104" spans="1:6" x14ac:dyDescent="0.2">
      <c r="A104"/>
      <c r="C104"/>
      <c r="D104"/>
      <c r="E104" s="67"/>
      <c r="F104"/>
    </row>
    <row r="105" spans="1:6" x14ac:dyDescent="0.2">
      <c r="A105"/>
      <c r="C105"/>
      <c r="D105"/>
      <c r="E105" s="67"/>
      <c r="F105"/>
    </row>
    <row r="106" spans="1:6" x14ac:dyDescent="0.2">
      <c r="A106"/>
      <c r="C106"/>
      <c r="D106"/>
      <c r="E106" s="67"/>
      <c r="F106"/>
    </row>
    <row r="107" spans="1:6" x14ac:dyDescent="0.2">
      <c r="A107"/>
      <c r="C107"/>
      <c r="D107"/>
      <c r="E107" s="67"/>
      <c r="F107"/>
    </row>
    <row r="108" spans="1:6" x14ac:dyDescent="0.2">
      <c r="A108"/>
      <c r="C108"/>
      <c r="D108"/>
      <c r="E108" s="67"/>
      <c r="F108"/>
    </row>
    <row r="109" spans="1:6" x14ac:dyDescent="0.2">
      <c r="A109"/>
      <c r="C109"/>
      <c r="D109"/>
      <c r="E109" s="67"/>
      <c r="F109"/>
    </row>
    <row r="110" spans="1:6" x14ac:dyDescent="0.2">
      <c r="A110"/>
      <c r="C110"/>
      <c r="D110"/>
      <c r="E110" s="67"/>
      <c r="F110"/>
    </row>
    <row r="111" spans="1:6" x14ac:dyDescent="0.2">
      <c r="A111"/>
      <c r="C111"/>
      <c r="D111"/>
      <c r="E111" s="67"/>
      <c r="F111"/>
    </row>
    <row r="112" spans="1:6" x14ac:dyDescent="0.2">
      <c r="A112"/>
      <c r="C112"/>
      <c r="D112"/>
      <c r="E112" s="67"/>
      <c r="F112"/>
    </row>
    <row r="113" spans="1:6" x14ac:dyDescent="0.2">
      <c r="A113"/>
      <c r="C113"/>
      <c r="D113"/>
      <c r="E113" s="67"/>
      <c r="F113"/>
    </row>
    <row r="114" spans="1:6" x14ac:dyDescent="0.2">
      <c r="A114"/>
      <c r="C114"/>
      <c r="D114"/>
      <c r="E114" s="67"/>
      <c r="F114"/>
    </row>
    <row r="115" spans="1:6" x14ac:dyDescent="0.2">
      <c r="A115"/>
      <c r="C115"/>
      <c r="D115"/>
      <c r="E115" s="67"/>
      <c r="F115"/>
    </row>
    <row r="116" spans="1:6" x14ac:dyDescent="0.2">
      <c r="A116"/>
      <c r="C116"/>
      <c r="D116"/>
      <c r="E116" s="67"/>
      <c r="F116"/>
    </row>
    <row r="117" spans="1:6" x14ac:dyDescent="0.2">
      <c r="A117"/>
      <c r="C117"/>
      <c r="D117"/>
      <c r="E117" s="67"/>
      <c r="F117"/>
    </row>
    <row r="118" spans="1:6" x14ac:dyDescent="0.2">
      <c r="A118"/>
      <c r="C118"/>
      <c r="D118"/>
      <c r="E118" s="67"/>
      <c r="F118"/>
    </row>
    <row r="119" spans="1:6" x14ac:dyDescent="0.2">
      <c r="A119"/>
      <c r="C119"/>
      <c r="D119"/>
      <c r="E119" s="67"/>
      <c r="F119"/>
    </row>
    <row r="120" spans="1:6" x14ac:dyDescent="0.2">
      <c r="A120"/>
      <c r="C120"/>
      <c r="D120"/>
      <c r="E120" s="67"/>
      <c r="F120"/>
    </row>
    <row r="121" spans="1:6" x14ac:dyDescent="0.2">
      <c r="A121"/>
      <c r="C121"/>
      <c r="D121"/>
      <c r="E121" s="67"/>
      <c r="F121"/>
    </row>
    <row r="122" spans="1:6" x14ac:dyDescent="0.2">
      <c r="A122"/>
      <c r="C122"/>
      <c r="D122"/>
      <c r="E122" s="67"/>
      <c r="F122"/>
    </row>
    <row r="123" spans="1:6" x14ac:dyDescent="0.2">
      <c r="A123"/>
      <c r="C123"/>
      <c r="D123"/>
      <c r="E123" s="67"/>
      <c r="F123"/>
    </row>
    <row r="124" spans="1:6" x14ac:dyDescent="0.2">
      <c r="A124"/>
      <c r="C124"/>
      <c r="D124"/>
      <c r="E124" s="67"/>
      <c r="F124"/>
    </row>
    <row r="125" spans="1:6" x14ac:dyDescent="0.2">
      <c r="A125"/>
      <c r="C125"/>
      <c r="D125"/>
      <c r="E125" s="67"/>
      <c r="F125"/>
    </row>
    <row r="126" spans="1:6" x14ac:dyDescent="0.2">
      <c r="A126"/>
      <c r="C126"/>
      <c r="D126"/>
      <c r="E126" s="67"/>
      <c r="F126"/>
    </row>
    <row r="127" spans="1:6" x14ac:dyDescent="0.2">
      <c r="A127"/>
      <c r="C127"/>
      <c r="D127"/>
      <c r="E127" s="67"/>
      <c r="F127"/>
    </row>
    <row r="128" spans="1:6" x14ac:dyDescent="0.2">
      <c r="A128"/>
      <c r="C128"/>
      <c r="D128"/>
      <c r="E128" s="67"/>
      <c r="F128"/>
    </row>
    <row r="129" spans="1:6" x14ac:dyDescent="0.2">
      <c r="A129"/>
      <c r="C129"/>
      <c r="D129"/>
      <c r="E129" s="67"/>
      <c r="F129"/>
    </row>
    <row r="130" spans="1:6" x14ac:dyDescent="0.2">
      <c r="A130"/>
      <c r="C130"/>
      <c r="D130"/>
      <c r="E130" s="67"/>
      <c r="F130"/>
    </row>
    <row r="131" spans="1:6" x14ac:dyDescent="0.2">
      <c r="A131"/>
      <c r="C131"/>
      <c r="D131"/>
      <c r="E131" s="67"/>
      <c r="F131"/>
    </row>
    <row r="132" spans="1:6" x14ac:dyDescent="0.2">
      <c r="A132"/>
      <c r="C132"/>
      <c r="D132"/>
      <c r="E132" s="67"/>
      <c r="F132"/>
    </row>
    <row r="133" spans="1:6" x14ac:dyDescent="0.2">
      <c r="A133"/>
      <c r="C133"/>
      <c r="D133"/>
      <c r="E133" s="67"/>
      <c r="F133"/>
    </row>
    <row r="134" spans="1:6" x14ac:dyDescent="0.2">
      <c r="A134"/>
      <c r="C134"/>
      <c r="D134"/>
      <c r="E134" s="67"/>
      <c r="F134"/>
    </row>
    <row r="135" spans="1:6" x14ac:dyDescent="0.2">
      <c r="A135"/>
      <c r="C135"/>
      <c r="D135"/>
      <c r="E135" s="67"/>
      <c r="F135"/>
    </row>
    <row r="136" spans="1:6" x14ac:dyDescent="0.2">
      <c r="A136"/>
      <c r="C136"/>
      <c r="D136"/>
      <c r="E136" s="67"/>
      <c r="F136"/>
    </row>
    <row r="137" spans="1:6" x14ac:dyDescent="0.2">
      <c r="A137"/>
      <c r="C137"/>
      <c r="D137"/>
      <c r="E137" s="67"/>
      <c r="F137"/>
    </row>
    <row r="138" spans="1:6" x14ac:dyDescent="0.2">
      <c r="A138"/>
      <c r="C138"/>
      <c r="D138"/>
      <c r="E138" s="67"/>
      <c r="F138"/>
    </row>
    <row r="139" spans="1:6" x14ac:dyDescent="0.2">
      <c r="A139"/>
      <c r="C139"/>
      <c r="D139"/>
      <c r="E139" s="67"/>
      <c r="F139"/>
    </row>
    <row r="140" spans="1:6" x14ac:dyDescent="0.2">
      <c r="A140"/>
      <c r="C140"/>
      <c r="D140"/>
      <c r="E140" s="67"/>
      <c r="F140"/>
    </row>
    <row r="141" spans="1:6" x14ac:dyDescent="0.2">
      <c r="A141"/>
      <c r="C141"/>
      <c r="D141"/>
      <c r="E141" s="67"/>
      <c r="F141"/>
    </row>
    <row r="142" spans="1:6" x14ac:dyDescent="0.2">
      <c r="A142"/>
      <c r="C142"/>
      <c r="D142"/>
      <c r="E142" s="67"/>
      <c r="F142"/>
    </row>
  </sheetData>
  <mergeCells count="5">
    <mergeCell ref="A54:B54"/>
    <mergeCell ref="A61:B61"/>
    <mergeCell ref="A1:F1"/>
    <mergeCell ref="A18:B18"/>
    <mergeCell ref="A49:B49"/>
  </mergeCells>
  <pageMargins left="0.7" right="0.7" top="0.75" bottom="0.75" header="0.3" footer="0.3"/>
  <pageSetup paperSize="9" scale="5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2"/>
  <sheetViews>
    <sheetView rightToLeft="1" tabSelected="1" view="pageBreakPreview" zoomScale="130" zoomScaleNormal="100" zoomScaleSheetLayoutView="130" workbookViewId="0">
      <pane ySplit="2" topLeftCell="A10" activePane="bottomLeft" state="frozen"/>
      <selection pane="bottomLeft" activeCell="D19" sqref="D19"/>
    </sheetView>
  </sheetViews>
  <sheetFormatPr defaultRowHeight="14.25" x14ac:dyDescent="0.2"/>
  <cols>
    <col min="1" max="1" width="4.75" style="17" bestFit="1" customWidth="1"/>
    <col min="2" max="2" width="50.25" customWidth="1"/>
    <col min="3" max="3" width="7.125" style="17" customWidth="1"/>
    <col min="4" max="4" width="10.625" style="17" bestFit="1" customWidth="1"/>
    <col min="5" max="5" width="10.25" style="66" bestFit="1" customWidth="1"/>
    <col min="6" max="6" width="13.125" style="32" bestFit="1" customWidth="1"/>
    <col min="7" max="7" width="20.25" customWidth="1"/>
  </cols>
  <sheetData>
    <row r="1" spans="1:7" ht="32.25" thickTop="1" thickBot="1" x14ac:dyDescent="0.45">
      <c r="A1" s="84" t="s">
        <v>77</v>
      </c>
      <c r="B1" s="85"/>
      <c r="C1" s="85"/>
      <c r="D1" s="85"/>
      <c r="E1" s="85"/>
      <c r="F1" s="85"/>
      <c r="G1" s="37">
        <f>F65</f>
        <v>1746166.5</v>
      </c>
    </row>
    <row r="2" spans="1:7" ht="16.5" thickTop="1" thickBot="1" x14ac:dyDescent="0.25">
      <c r="A2" s="7" t="s">
        <v>0</v>
      </c>
      <c r="B2" s="8" t="s">
        <v>1</v>
      </c>
      <c r="C2" s="8" t="s">
        <v>2</v>
      </c>
      <c r="D2" s="8" t="s">
        <v>3</v>
      </c>
      <c r="E2" s="57" t="s">
        <v>12</v>
      </c>
      <c r="F2" s="26" t="s">
        <v>11</v>
      </c>
      <c r="G2" s="9" t="s">
        <v>4</v>
      </c>
    </row>
    <row r="3" spans="1:7" s="10" customFormat="1" ht="21.75" thickTop="1" thickBot="1" x14ac:dyDescent="0.35">
      <c r="A3" s="16">
        <v>1</v>
      </c>
      <c r="B3" s="11" t="s">
        <v>58</v>
      </c>
      <c r="C3" s="25"/>
      <c r="D3" s="25"/>
      <c r="E3" s="58"/>
      <c r="F3" s="27"/>
      <c r="G3" s="12"/>
    </row>
    <row r="4" spans="1:7" ht="15" thickTop="1" x14ac:dyDescent="0.2">
      <c r="A4" s="38">
        <v>1.1000000000000001</v>
      </c>
      <c r="B4" s="22" t="s">
        <v>21</v>
      </c>
      <c r="C4" s="23" t="s">
        <v>10</v>
      </c>
      <c r="D4" s="23">
        <f>'נב"מ'!D4+'הגנה"צ'!D4+'שו"ט'!D4</f>
        <v>45</v>
      </c>
      <c r="E4" s="59">
        <v>500</v>
      </c>
      <c r="F4" s="28">
        <f t="shared" ref="F4:F8" si="0">E4*D4</f>
        <v>22500</v>
      </c>
      <c r="G4" s="2"/>
    </row>
    <row r="5" spans="1:7" x14ac:dyDescent="0.2">
      <c r="A5" s="38">
        <v>1.2</v>
      </c>
      <c r="B5" s="22" t="s">
        <v>22</v>
      </c>
      <c r="C5" s="23" t="s">
        <v>10</v>
      </c>
      <c r="D5" s="23">
        <f>'נב"מ'!D5+'הגנה"צ'!D5+'שו"ט'!D5</f>
        <v>45</v>
      </c>
      <c r="E5" s="59">
        <v>700</v>
      </c>
      <c r="F5" s="28">
        <f t="shared" si="0"/>
        <v>31500</v>
      </c>
      <c r="G5" s="2"/>
    </row>
    <row r="6" spans="1:7" s="20" customFormat="1" x14ac:dyDescent="0.2">
      <c r="A6" s="34">
        <v>1.3</v>
      </c>
      <c r="B6" s="35" t="s">
        <v>23</v>
      </c>
      <c r="C6" s="24" t="s">
        <v>13</v>
      </c>
      <c r="D6" s="23">
        <f>'נב"מ'!D6+'הגנה"צ'!D6+'שו"ט'!D6</f>
        <v>305</v>
      </c>
      <c r="E6" s="60">
        <v>800</v>
      </c>
      <c r="F6" s="29">
        <f>E6*D6</f>
        <v>244000</v>
      </c>
      <c r="G6" s="36"/>
    </row>
    <row r="7" spans="1:7" s="20" customFormat="1" x14ac:dyDescent="0.2">
      <c r="A7" s="38">
        <v>1.4</v>
      </c>
      <c r="B7" s="35" t="s">
        <v>24</v>
      </c>
      <c r="C7" s="24" t="s">
        <v>10</v>
      </c>
      <c r="D7" s="23">
        <f>'נב"מ'!D7+'הגנה"צ'!D7+'שו"ט'!D7</f>
        <v>25</v>
      </c>
      <c r="E7" s="60">
        <v>1200</v>
      </c>
      <c r="F7" s="29">
        <f>E7*D7</f>
        <v>30000</v>
      </c>
      <c r="G7" s="36"/>
    </row>
    <row r="8" spans="1:7" s="20" customFormat="1" ht="57" x14ac:dyDescent="0.2">
      <c r="A8" s="34">
        <v>1.5</v>
      </c>
      <c r="B8" s="18" t="s">
        <v>28</v>
      </c>
      <c r="C8" s="23" t="s">
        <v>13</v>
      </c>
      <c r="D8" s="23">
        <f>'נב"מ'!D8+'הגנה"צ'!D8+'שו"ט'!D8</f>
        <v>750</v>
      </c>
      <c r="E8" s="59">
        <v>20</v>
      </c>
      <c r="F8" s="28">
        <f t="shared" si="0"/>
        <v>15000</v>
      </c>
      <c r="G8" s="19"/>
    </row>
    <row r="9" spans="1:7" s="20" customFormat="1" ht="28.5" x14ac:dyDescent="0.2">
      <c r="A9" s="38">
        <v>1.6</v>
      </c>
      <c r="B9" s="35" t="s">
        <v>29</v>
      </c>
      <c r="C9" s="51" t="s">
        <v>25</v>
      </c>
      <c r="D9" s="23">
        <f>'נב"מ'!D9+'הגנה"צ'!D9+'שו"ט'!D9</f>
        <v>15</v>
      </c>
      <c r="E9" s="60">
        <v>1500</v>
      </c>
      <c r="F9" s="29">
        <f>E9*D9</f>
        <v>22500</v>
      </c>
      <c r="G9" s="36"/>
    </row>
    <row r="10" spans="1:7" s="20" customFormat="1" ht="38.450000000000003" customHeight="1" x14ac:dyDescent="0.2">
      <c r="A10" s="34">
        <v>1.7</v>
      </c>
      <c r="B10" s="35" t="s">
        <v>33</v>
      </c>
      <c r="C10" s="51" t="s">
        <v>25</v>
      </c>
      <c r="D10" s="23">
        <f>'נב"מ'!D10+'הגנה"צ'!D10+'שו"ט'!D10</f>
        <v>19</v>
      </c>
      <c r="E10" s="60">
        <v>2400</v>
      </c>
      <c r="F10" s="29">
        <f t="shared" ref="F10:F12" si="1">E10*D10</f>
        <v>45600</v>
      </c>
      <c r="G10" s="36"/>
    </row>
    <row r="11" spans="1:7" s="20" customFormat="1" ht="41.45" customHeight="1" x14ac:dyDescent="0.2">
      <c r="A11" s="38">
        <v>1.8</v>
      </c>
      <c r="B11" s="35" t="s">
        <v>34</v>
      </c>
      <c r="C11" s="51" t="s">
        <v>25</v>
      </c>
      <c r="D11" s="23">
        <f>'נב"מ'!D11+'הגנה"צ'!D11+'שו"ט'!D11</f>
        <v>23</v>
      </c>
      <c r="E11" s="60">
        <v>2600</v>
      </c>
      <c r="F11" s="29">
        <f t="shared" si="1"/>
        <v>59800</v>
      </c>
      <c r="G11" s="36"/>
    </row>
    <row r="12" spans="1:7" s="20" customFormat="1" ht="40.15" customHeight="1" x14ac:dyDescent="0.2">
      <c r="A12" s="34">
        <v>1.9</v>
      </c>
      <c r="B12" s="35" t="s">
        <v>35</v>
      </c>
      <c r="C12" s="51" t="s">
        <v>25</v>
      </c>
      <c r="D12" s="23">
        <f>'נב"מ'!D12+'הגנה"צ'!D12+'שו"ט'!D12</f>
        <v>24</v>
      </c>
      <c r="E12" s="60">
        <v>3400</v>
      </c>
      <c r="F12" s="29">
        <f t="shared" si="1"/>
        <v>81600</v>
      </c>
      <c r="G12" s="36"/>
    </row>
    <row r="13" spans="1:7" s="20" customFormat="1" ht="57" x14ac:dyDescent="0.2">
      <c r="A13" s="69">
        <v>1.1000000000000001</v>
      </c>
      <c r="B13" s="35" t="s">
        <v>26</v>
      </c>
      <c r="C13" s="51" t="s">
        <v>25</v>
      </c>
      <c r="D13" s="23">
        <f>'נב"מ'!D13+'הגנה"צ'!D13+'שו"ט'!D13</f>
        <v>5</v>
      </c>
      <c r="E13" s="60">
        <v>1950</v>
      </c>
      <c r="F13" s="29">
        <f>E13*D13</f>
        <v>9750</v>
      </c>
      <c r="G13" s="36"/>
    </row>
    <row r="14" spans="1:7" s="20" customFormat="1" ht="57" x14ac:dyDescent="0.2">
      <c r="A14" s="69">
        <v>1.1100000000000001</v>
      </c>
      <c r="B14" s="35" t="s">
        <v>36</v>
      </c>
      <c r="C14" s="51" t="s">
        <v>25</v>
      </c>
      <c r="D14" s="23">
        <f>'נב"מ'!D14+'הגנה"צ'!D14+'שו"ט'!D14</f>
        <v>4</v>
      </c>
      <c r="E14" s="60">
        <v>3200</v>
      </c>
      <c r="F14" s="29">
        <f t="shared" ref="F14:F16" si="2">E14*D14</f>
        <v>12800</v>
      </c>
      <c r="G14" s="36"/>
    </row>
    <row r="15" spans="1:7" s="20" customFormat="1" ht="57" x14ac:dyDescent="0.2">
      <c r="A15" s="69">
        <v>1.1200000000000001</v>
      </c>
      <c r="B15" s="35" t="s">
        <v>37</v>
      </c>
      <c r="C15" s="51" t="s">
        <v>25</v>
      </c>
      <c r="D15" s="23">
        <f>'נב"מ'!D15+'הגנה"צ'!D15+'שו"ט'!D15</f>
        <v>3</v>
      </c>
      <c r="E15" s="60">
        <v>3700</v>
      </c>
      <c r="F15" s="29">
        <f t="shared" si="2"/>
        <v>11100</v>
      </c>
      <c r="G15" s="36"/>
    </row>
    <row r="16" spans="1:7" s="20" customFormat="1" ht="57" x14ac:dyDescent="0.2">
      <c r="A16" s="69">
        <v>1.1299999999999999</v>
      </c>
      <c r="B16" s="35" t="s">
        <v>38</v>
      </c>
      <c r="C16" s="51" t="s">
        <v>25</v>
      </c>
      <c r="D16" s="23">
        <f>'נב"מ'!D16+'הגנה"צ'!D16+'שו"ט'!D16</f>
        <v>2</v>
      </c>
      <c r="E16" s="60">
        <v>4500</v>
      </c>
      <c r="F16" s="29">
        <f t="shared" si="2"/>
        <v>9000</v>
      </c>
      <c r="G16" s="36"/>
    </row>
    <row r="17" spans="1:7" s="20" customFormat="1" ht="42.75" x14ac:dyDescent="0.2">
      <c r="A17" s="69">
        <v>1.1399999999999999</v>
      </c>
      <c r="B17" s="35" t="s">
        <v>27</v>
      </c>
      <c r="C17" s="24" t="s">
        <v>14</v>
      </c>
      <c r="D17" s="23">
        <f>'נב"מ'!D17+'הגנה"צ'!D17+'שו"ט'!D17</f>
        <v>5</v>
      </c>
      <c r="E17" s="60">
        <v>220</v>
      </c>
      <c r="F17" s="29">
        <f>E17*D17</f>
        <v>1100</v>
      </c>
      <c r="G17" s="36"/>
    </row>
    <row r="18" spans="1:7" ht="15" x14ac:dyDescent="0.25">
      <c r="A18" s="86" t="s">
        <v>7</v>
      </c>
      <c r="B18" s="87"/>
      <c r="C18" s="44"/>
      <c r="D18" s="44"/>
      <c r="E18" s="61"/>
      <c r="F18" s="45">
        <f>SUM(F4:F17)</f>
        <v>596250</v>
      </c>
      <c r="G18" s="46"/>
    </row>
    <row r="19" spans="1:7" ht="15" x14ac:dyDescent="0.25">
      <c r="A19" s="52"/>
      <c r="B19" s="48" t="s">
        <v>17</v>
      </c>
      <c r="C19" s="15" t="s">
        <v>15</v>
      </c>
      <c r="D19" s="68"/>
      <c r="E19" s="62"/>
      <c r="F19" s="47"/>
      <c r="G19" s="1"/>
    </row>
    <row r="20" spans="1:7" ht="15.75" thickBot="1" x14ac:dyDescent="0.3">
      <c r="A20" s="72"/>
      <c r="B20" s="70" t="s">
        <v>16</v>
      </c>
      <c r="C20" s="41"/>
      <c r="D20" s="41"/>
      <c r="E20" s="63"/>
      <c r="F20" s="42">
        <f>F18*(1-(D19/100))</f>
        <v>596250</v>
      </c>
      <c r="G20" s="43"/>
    </row>
    <row r="21" spans="1:7" s="10" customFormat="1" ht="21.75" thickTop="1" thickBot="1" x14ac:dyDescent="0.35">
      <c r="A21" s="16">
        <v>2</v>
      </c>
      <c r="B21" s="21" t="s">
        <v>59</v>
      </c>
      <c r="C21" s="25"/>
      <c r="D21" s="25"/>
      <c r="E21" s="58"/>
      <c r="F21" s="27"/>
      <c r="G21" s="12"/>
    </row>
    <row r="22" spans="1:7" ht="30" customHeight="1" thickTop="1" x14ac:dyDescent="0.2">
      <c r="A22" s="82">
        <v>2.1</v>
      </c>
      <c r="B22" s="80" t="s">
        <v>44</v>
      </c>
      <c r="C22" s="24" t="s">
        <v>10</v>
      </c>
      <c r="D22" s="24">
        <f>'נב"מ'!D22+'הגנה"צ'!D22+'שו"ט'!D22</f>
        <v>4</v>
      </c>
      <c r="E22" s="60">
        <v>7200</v>
      </c>
      <c r="F22" s="75">
        <f t="shared" ref="F22:F28" si="3">E22*D22</f>
        <v>28800</v>
      </c>
      <c r="G22" s="1"/>
    </row>
    <row r="23" spans="1:7" ht="30" customHeight="1" x14ac:dyDescent="0.2">
      <c r="A23" s="82">
        <v>2.2000000000000002</v>
      </c>
      <c r="B23" s="80" t="s">
        <v>40</v>
      </c>
      <c r="C23" s="24" t="s">
        <v>10</v>
      </c>
      <c r="D23" s="24">
        <f>'נב"מ'!D23+'הגנה"צ'!D23+'שו"ט'!D23</f>
        <v>4</v>
      </c>
      <c r="E23" s="60">
        <v>8500</v>
      </c>
      <c r="F23" s="75">
        <f t="shared" si="3"/>
        <v>34000</v>
      </c>
      <c r="G23" s="1"/>
    </row>
    <row r="24" spans="1:7" ht="31.15" customHeight="1" x14ac:dyDescent="0.2">
      <c r="A24" s="82">
        <v>2.2999999999999998</v>
      </c>
      <c r="B24" s="80" t="s">
        <v>76</v>
      </c>
      <c r="C24" s="24" t="s">
        <v>10</v>
      </c>
      <c r="D24" s="24">
        <f>'נב"מ'!D24+'הגנה"צ'!D24+'שו"ט'!D24</f>
        <v>3</v>
      </c>
      <c r="E24" s="60">
        <v>12000</v>
      </c>
      <c r="F24" s="75">
        <f t="shared" si="3"/>
        <v>36000</v>
      </c>
      <c r="G24" s="1"/>
    </row>
    <row r="25" spans="1:7" ht="31.15" customHeight="1" x14ac:dyDescent="0.2">
      <c r="A25" s="82">
        <v>2.4</v>
      </c>
      <c r="B25" s="80" t="s">
        <v>75</v>
      </c>
      <c r="C25" s="24" t="s">
        <v>10</v>
      </c>
      <c r="D25" s="24">
        <f>'נב"מ'!D25+'הגנה"צ'!D25+'שו"ט'!D25</f>
        <v>2</v>
      </c>
      <c r="E25" s="60">
        <v>14000</v>
      </c>
      <c r="F25" s="75">
        <f t="shared" si="3"/>
        <v>28000</v>
      </c>
      <c r="G25" s="1"/>
    </row>
    <row r="26" spans="1:7" s="79" customFormat="1" x14ac:dyDescent="0.2">
      <c r="A26" s="82">
        <v>2.5</v>
      </c>
      <c r="B26" s="73" t="s">
        <v>41</v>
      </c>
      <c r="C26" s="76" t="s">
        <v>10</v>
      </c>
      <c r="D26" s="24">
        <f>'נב"מ'!D26+'הגנה"צ'!D26+'שו"ט'!D26</f>
        <v>5</v>
      </c>
      <c r="E26" s="77">
        <v>2500</v>
      </c>
      <c r="F26" s="75">
        <f t="shared" si="3"/>
        <v>12500</v>
      </c>
      <c r="G26" s="78"/>
    </row>
    <row r="27" spans="1:7" s="79" customFormat="1" x14ac:dyDescent="0.2">
      <c r="A27" s="82">
        <v>2.6</v>
      </c>
      <c r="B27" s="73" t="s">
        <v>42</v>
      </c>
      <c r="C27" s="76" t="s">
        <v>10</v>
      </c>
      <c r="D27" s="24">
        <f>'נב"מ'!D27+'הגנה"צ'!D27+'שו"ט'!D27</f>
        <v>3</v>
      </c>
      <c r="E27" s="77">
        <v>1500</v>
      </c>
      <c r="F27" s="75">
        <f t="shared" si="3"/>
        <v>4500</v>
      </c>
      <c r="G27" s="78"/>
    </row>
    <row r="28" spans="1:7" s="79" customFormat="1" x14ac:dyDescent="0.2">
      <c r="A28" s="82">
        <v>2.7</v>
      </c>
      <c r="B28" s="73" t="s">
        <v>39</v>
      </c>
      <c r="C28" s="76" t="s">
        <v>10</v>
      </c>
      <c r="D28" s="24">
        <f>'נב"מ'!D28+'הגנה"צ'!D28+'שו"ט'!D28</f>
        <v>2</v>
      </c>
      <c r="E28" s="77">
        <v>6000</v>
      </c>
      <c r="F28" s="75">
        <f t="shared" si="3"/>
        <v>12000</v>
      </c>
      <c r="G28" s="78"/>
    </row>
    <row r="29" spans="1:7" s="79" customFormat="1" ht="28.5" x14ac:dyDescent="0.2">
      <c r="A29" s="82">
        <v>2.8</v>
      </c>
      <c r="B29" s="74" t="s">
        <v>72</v>
      </c>
      <c r="C29" s="81" t="s">
        <v>10</v>
      </c>
      <c r="D29" s="24">
        <f>'נב"מ'!D29+'הגנה"צ'!D29+'שו"ט'!D29</f>
        <v>11</v>
      </c>
      <c r="E29" s="77">
        <v>2500</v>
      </c>
      <c r="F29" s="75">
        <f t="shared" ref="F29:F48" si="4">E29*D29</f>
        <v>27500</v>
      </c>
      <c r="G29" s="78"/>
    </row>
    <row r="30" spans="1:7" s="79" customFormat="1" ht="28.5" x14ac:dyDescent="0.2">
      <c r="A30" s="82">
        <v>2.9</v>
      </c>
      <c r="B30" s="74" t="s">
        <v>73</v>
      </c>
      <c r="C30" s="81" t="s">
        <v>10</v>
      </c>
      <c r="D30" s="24">
        <f>'נב"מ'!D30+'הגנה"צ'!D30+'שו"ט'!D30</f>
        <v>11</v>
      </c>
      <c r="E30" s="77">
        <v>3500</v>
      </c>
      <c r="F30" s="75">
        <f t="shared" si="4"/>
        <v>38500</v>
      </c>
      <c r="G30" s="78"/>
    </row>
    <row r="31" spans="1:7" s="79" customFormat="1" ht="28.5" x14ac:dyDescent="0.2">
      <c r="A31" s="83">
        <v>2.1</v>
      </c>
      <c r="B31" s="74" t="s">
        <v>74</v>
      </c>
      <c r="C31" s="81" t="s">
        <v>10</v>
      </c>
      <c r="D31" s="24">
        <f>'נב"מ'!D31+'הגנה"צ'!D31+'שו"ט'!D31</f>
        <v>20</v>
      </c>
      <c r="E31" s="77">
        <v>2600</v>
      </c>
      <c r="F31" s="75">
        <f t="shared" si="4"/>
        <v>52000</v>
      </c>
      <c r="G31" s="78"/>
    </row>
    <row r="32" spans="1:7" s="79" customFormat="1" x14ac:dyDescent="0.2">
      <c r="A32" s="83">
        <v>2.11</v>
      </c>
      <c r="B32" s="74" t="s">
        <v>54</v>
      </c>
      <c r="C32" s="81" t="s">
        <v>10</v>
      </c>
      <c r="D32" s="24">
        <f>'נב"מ'!D32+'הגנה"צ'!D32+'שו"ט'!D32</f>
        <v>1</v>
      </c>
      <c r="E32" s="77">
        <v>15000</v>
      </c>
      <c r="F32" s="75">
        <f t="shared" si="4"/>
        <v>15000</v>
      </c>
      <c r="G32" s="78"/>
    </row>
    <row r="33" spans="1:7" s="79" customFormat="1" ht="28.5" x14ac:dyDescent="0.2">
      <c r="A33" s="83">
        <v>2.12</v>
      </c>
      <c r="B33" s="74" t="s">
        <v>67</v>
      </c>
      <c r="C33" s="81" t="s">
        <v>10</v>
      </c>
      <c r="D33" s="24">
        <f>'נב"מ'!D33+'הגנה"צ'!D33+'שו"ט'!D33</f>
        <v>1</v>
      </c>
      <c r="E33" s="77">
        <v>4000</v>
      </c>
      <c r="F33" s="75">
        <f t="shared" si="4"/>
        <v>4000</v>
      </c>
      <c r="G33" s="78"/>
    </row>
    <row r="34" spans="1:7" s="79" customFormat="1" ht="42.75" x14ac:dyDescent="0.2">
      <c r="A34" s="83">
        <v>2.13</v>
      </c>
      <c r="B34" s="74" t="s">
        <v>71</v>
      </c>
      <c r="C34" s="81" t="s">
        <v>10</v>
      </c>
      <c r="D34" s="24">
        <f>'נב"מ'!D34+'הגנה"צ'!D34+'שו"ט'!D34</f>
        <v>1</v>
      </c>
      <c r="E34" s="77">
        <v>30000</v>
      </c>
      <c r="F34" s="75">
        <f t="shared" si="4"/>
        <v>30000</v>
      </c>
      <c r="G34" s="78"/>
    </row>
    <row r="35" spans="1:7" s="79" customFormat="1" x14ac:dyDescent="0.2">
      <c r="A35" s="83">
        <v>2.14</v>
      </c>
      <c r="B35" s="74" t="s">
        <v>68</v>
      </c>
      <c r="C35" s="81" t="s">
        <v>25</v>
      </c>
      <c r="D35" s="24">
        <f>'נב"מ'!D35+'הגנה"צ'!D35+'שו"ט'!D35</f>
        <v>1</v>
      </c>
      <c r="E35" s="77">
        <v>9000</v>
      </c>
      <c r="F35" s="75">
        <f t="shared" si="4"/>
        <v>9000</v>
      </c>
      <c r="G35" s="78"/>
    </row>
    <row r="36" spans="1:7" s="79" customFormat="1" x14ac:dyDescent="0.2">
      <c r="A36" s="83">
        <v>2.15</v>
      </c>
      <c r="B36" s="74" t="s">
        <v>69</v>
      </c>
      <c r="C36" s="81" t="s">
        <v>25</v>
      </c>
      <c r="D36" s="24">
        <f>'נב"מ'!D36+'הגנה"צ'!D36+'שו"ט'!D36</f>
        <v>1</v>
      </c>
      <c r="E36" s="77">
        <v>6500</v>
      </c>
      <c r="F36" s="75">
        <f t="shared" si="4"/>
        <v>6500</v>
      </c>
      <c r="G36" s="78"/>
    </row>
    <row r="37" spans="1:7" s="79" customFormat="1" x14ac:dyDescent="0.2">
      <c r="A37" s="83">
        <v>2.16</v>
      </c>
      <c r="B37" s="74" t="s">
        <v>70</v>
      </c>
      <c r="C37" s="81" t="s">
        <v>25</v>
      </c>
      <c r="D37" s="24">
        <f>'נב"מ'!D37+'הגנה"צ'!D37+'שו"ט'!D37</f>
        <v>1</v>
      </c>
      <c r="E37" s="77">
        <v>8000</v>
      </c>
      <c r="F37" s="75">
        <f t="shared" si="4"/>
        <v>8000</v>
      </c>
      <c r="G37" s="78"/>
    </row>
    <row r="38" spans="1:7" s="79" customFormat="1" x14ac:dyDescent="0.2">
      <c r="A38" s="83">
        <v>2.17</v>
      </c>
      <c r="B38" s="73" t="s">
        <v>48</v>
      </c>
      <c r="C38" s="76" t="s">
        <v>25</v>
      </c>
      <c r="D38" s="24">
        <f>'נב"מ'!D38+'הגנה"צ'!D38+'שו"ט'!D38</f>
        <v>1</v>
      </c>
      <c r="E38" s="77">
        <v>1000</v>
      </c>
      <c r="F38" s="75">
        <f t="shared" si="4"/>
        <v>1000</v>
      </c>
      <c r="G38" s="78"/>
    </row>
    <row r="39" spans="1:7" x14ac:dyDescent="0.2">
      <c r="A39" s="83">
        <v>2.1800000000000002</v>
      </c>
      <c r="B39" s="73" t="s">
        <v>49</v>
      </c>
      <c r="C39" s="76" t="s">
        <v>25</v>
      </c>
      <c r="D39" s="24">
        <f>'נב"מ'!D39+'הגנה"צ'!D39+'שו"ט'!D39</f>
        <v>1</v>
      </c>
      <c r="E39" s="60">
        <v>2200</v>
      </c>
      <c r="F39" s="75">
        <f t="shared" si="4"/>
        <v>2200</v>
      </c>
      <c r="G39" s="1"/>
    </row>
    <row r="40" spans="1:7" x14ac:dyDescent="0.2">
      <c r="A40" s="83">
        <v>2.19</v>
      </c>
      <c r="B40" s="73" t="s">
        <v>50</v>
      </c>
      <c r="C40" s="76" t="s">
        <v>25</v>
      </c>
      <c r="D40" s="24">
        <f>'נב"מ'!D40+'הגנה"צ'!D40+'שו"ט'!D40</f>
        <v>1</v>
      </c>
      <c r="E40" s="60">
        <v>4500</v>
      </c>
      <c r="F40" s="75">
        <f t="shared" si="4"/>
        <v>4500</v>
      </c>
      <c r="G40" s="1"/>
    </row>
    <row r="41" spans="1:7" s="20" customFormat="1" ht="28.5" x14ac:dyDescent="0.2">
      <c r="A41" s="83">
        <v>2.2000000000000002</v>
      </c>
      <c r="B41" s="80" t="s">
        <v>51</v>
      </c>
      <c r="C41" s="81" t="s">
        <v>10</v>
      </c>
      <c r="D41" s="24">
        <f>'נב"מ'!D41+'הגנה"צ'!D41+'שו"ט'!D41</f>
        <v>3</v>
      </c>
      <c r="E41" s="60">
        <v>1500</v>
      </c>
      <c r="F41" s="75">
        <f t="shared" si="4"/>
        <v>4500</v>
      </c>
      <c r="G41" s="36"/>
    </row>
    <row r="42" spans="1:7" s="79" customFormat="1" x14ac:dyDescent="0.2">
      <c r="A42" s="83">
        <v>2.21</v>
      </c>
      <c r="B42" s="73" t="s">
        <v>52</v>
      </c>
      <c r="C42" s="76" t="s">
        <v>10</v>
      </c>
      <c r="D42" s="24">
        <f>'נב"מ'!D42+'הגנה"צ'!D42+'שו"ט'!D42</f>
        <v>2</v>
      </c>
      <c r="E42" s="77">
        <v>12000</v>
      </c>
      <c r="F42" s="75">
        <f t="shared" si="4"/>
        <v>24000</v>
      </c>
      <c r="G42" s="78"/>
    </row>
    <row r="43" spans="1:7" s="79" customFormat="1" ht="28.5" x14ac:dyDescent="0.2">
      <c r="A43" s="83">
        <v>2.2200000000000002</v>
      </c>
      <c r="B43" s="74" t="s">
        <v>55</v>
      </c>
      <c r="C43" s="81" t="s">
        <v>10</v>
      </c>
      <c r="D43" s="24">
        <f>'נב"מ'!D43+'הגנה"צ'!D43+'שו"ט'!D43</f>
        <v>2</v>
      </c>
      <c r="E43" s="77">
        <v>95000</v>
      </c>
      <c r="F43" s="75">
        <f t="shared" si="4"/>
        <v>190000</v>
      </c>
      <c r="G43" s="78"/>
    </row>
    <row r="44" spans="1:7" s="79" customFormat="1" x14ac:dyDescent="0.2">
      <c r="A44" s="83">
        <v>2.23</v>
      </c>
      <c r="B44" s="73" t="s">
        <v>46</v>
      </c>
      <c r="C44" s="76" t="s">
        <v>10</v>
      </c>
      <c r="D44" s="24">
        <f>'נב"מ'!D44+'הגנה"צ'!D44+'שו"ט'!D44</f>
        <v>2</v>
      </c>
      <c r="E44" s="77">
        <v>4800</v>
      </c>
      <c r="F44" s="75">
        <f t="shared" si="4"/>
        <v>9600</v>
      </c>
      <c r="G44" s="78"/>
    </row>
    <row r="45" spans="1:7" s="79" customFormat="1" x14ac:dyDescent="0.2">
      <c r="A45" s="83">
        <v>2.2400000000000002</v>
      </c>
      <c r="B45" s="73" t="s">
        <v>47</v>
      </c>
      <c r="C45" s="76" t="s">
        <v>10</v>
      </c>
      <c r="D45" s="24">
        <f>'נב"מ'!D45+'הגנה"צ'!D45+'שו"ט'!D45</f>
        <v>4</v>
      </c>
      <c r="E45" s="77">
        <v>2500</v>
      </c>
      <c r="F45" s="75">
        <f t="shared" si="4"/>
        <v>10000</v>
      </c>
      <c r="G45" s="78"/>
    </row>
    <row r="46" spans="1:7" s="79" customFormat="1" x14ac:dyDescent="0.2">
      <c r="A46" s="83">
        <v>2.25</v>
      </c>
      <c r="B46" s="73" t="s">
        <v>53</v>
      </c>
      <c r="C46" s="76" t="s">
        <v>10</v>
      </c>
      <c r="D46" s="24">
        <f>'נב"מ'!D46+'הגנה"צ'!D46+'שו"ט'!D46</f>
        <v>2</v>
      </c>
      <c r="E46" s="77">
        <v>2500</v>
      </c>
      <c r="F46" s="75">
        <f t="shared" si="4"/>
        <v>5000</v>
      </c>
      <c r="G46" s="78"/>
    </row>
    <row r="47" spans="1:7" s="79" customFormat="1" x14ac:dyDescent="0.2">
      <c r="A47" s="83">
        <v>2.2599999999999998</v>
      </c>
      <c r="B47" s="73" t="s">
        <v>43</v>
      </c>
      <c r="C47" s="76" t="s">
        <v>10</v>
      </c>
      <c r="D47" s="24">
        <f>'נב"מ'!D47+'הגנה"צ'!D47+'שו"ט'!D47</f>
        <v>2</v>
      </c>
      <c r="E47" s="77">
        <v>650</v>
      </c>
      <c r="F47" s="75">
        <f>E47*D47</f>
        <v>1300</v>
      </c>
      <c r="G47" s="78"/>
    </row>
    <row r="48" spans="1:7" s="79" customFormat="1" x14ac:dyDescent="0.2">
      <c r="A48" s="83">
        <v>2.27</v>
      </c>
      <c r="B48" s="73" t="s">
        <v>45</v>
      </c>
      <c r="C48" s="76" t="s">
        <v>10</v>
      </c>
      <c r="D48" s="24">
        <f>'נב"מ'!D48+'הגנה"צ'!D48+'שו"ט'!D48</f>
        <v>2</v>
      </c>
      <c r="E48" s="77">
        <v>15000</v>
      </c>
      <c r="F48" s="75">
        <f t="shared" si="4"/>
        <v>30000</v>
      </c>
      <c r="G48" s="78"/>
    </row>
    <row r="49" spans="1:7" ht="15" x14ac:dyDescent="0.25">
      <c r="A49" s="86" t="s">
        <v>8</v>
      </c>
      <c r="B49" s="87"/>
      <c r="C49" s="44"/>
      <c r="D49" s="44"/>
      <c r="E49" s="61"/>
      <c r="F49" s="45">
        <f>SUM(F22:F48)</f>
        <v>628400</v>
      </c>
      <c r="G49" s="46"/>
    </row>
    <row r="50" spans="1:7" ht="15" x14ac:dyDescent="0.25">
      <c r="A50" s="52"/>
      <c r="B50" s="48" t="s">
        <v>56</v>
      </c>
      <c r="C50" s="15" t="s">
        <v>15</v>
      </c>
      <c r="D50" s="68"/>
      <c r="E50" s="62"/>
      <c r="F50" s="47"/>
      <c r="G50" s="1"/>
    </row>
    <row r="51" spans="1:7" ht="15.75" thickBot="1" x14ac:dyDescent="0.3">
      <c r="A51" s="49"/>
      <c r="B51" s="71" t="s">
        <v>57</v>
      </c>
      <c r="C51" s="15"/>
      <c r="D51" s="15"/>
      <c r="E51" s="60"/>
      <c r="F51" s="33">
        <f>F49*(1-(D50/100))</f>
        <v>628400</v>
      </c>
      <c r="G51" s="1"/>
    </row>
    <row r="52" spans="1:7" s="10" customFormat="1" ht="21.75" thickTop="1" thickBot="1" x14ac:dyDescent="0.35">
      <c r="A52" s="16">
        <v>3</v>
      </c>
      <c r="B52" s="21" t="s">
        <v>60</v>
      </c>
      <c r="C52" s="25"/>
      <c r="D52" s="25"/>
      <c r="E52" s="58"/>
      <c r="F52" s="27"/>
      <c r="G52" s="12"/>
    </row>
    <row r="53" spans="1:7" s="20" customFormat="1" ht="48" customHeight="1" thickTop="1" x14ac:dyDescent="0.2">
      <c r="A53" s="34">
        <v>3.1</v>
      </c>
      <c r="B53" s="35" t="s">
        <v>31</v>
      </c>
      <c r="C53" s="51" t="s">
        <v>30</v>
      </c>
      <c r="D53" s="56">
        <f>'נב"מ'!D53+'הגנה"צ'!D53+'שו"ט'!D53</f>
        <v>230000</v>
      </c>
      <c r="E53" s="60">
        <v>1</v>
      </c>
      <c r="F53" s="29">
        <f>E53*D53</f>
        <v>230000</v>
      </c>
      <c r="G53" s="36"/>
    </row>
    <row r="54" spans="1:7" ht="15" x14ac:dyDescent="0.25">
      <c r="A54" s="86" t="s">
        <v>9</v>
      </c>
      <c r="B54" s="87"/>
      <c r="C54" s="15"/>
      <c r="D54" s="15"/>
      <c r="E54" s="60"/>
      <c r="F54" s="33">
        <f>SUM(F53:F53)</f>
        <v>230000</v>
      </c>
      <c r="G54" s="1"/>
    </row>
    <row r="55" spans="1:7" ht="15" x14ac:dyDescent="0.25">
      <c r="A55" s="49"/>
      <c r="B55" s="48" t="s">
        <v>32</v>
      </c>
      <c r="C55" s="15" t="s">
        <v>15</v>
      </c>
      <c r="D55" s="68"/>
      <c r="E55" s="62"/>
      <c r="F55" s="47"/>
      <c r="G55" s="1"/>
    </row>
    <row r="56" spans="1:7" ht="15.75" thickBot="1" x14ac:dyDescent="0.3">
      <c r="A56" s="39"/>
      <c r="B56" s="40" t="s">
        <v>61</v>
      </c>
      <c r="C56" s="41"/>
      <c r="D56" s="41"/>
      <c r="E56" s="63"/>
      <c r="F56" s="42">
        <f>F54*(1+(D55/100))</f>
        <v>230000</v>
      </c>
      <c r="G56" s="43"/>
    </row>
    <row r="57" spans="1:7" s="10" customFormat="1" ht="21.75" thickTop="1" thickBot="1" x14ac:dyDescent="0.35">
      <c r="A57" s="16">
        <v>4</v>
      </c>
      <c r="B57" s="21" t="s">
        <v>62</v>
      </c>
      <c r="C57" s="25"/>
      <c r="D57" s="25"/>
      <c r="E57" s="58"/>
      <c r="F57" s="27"/>
      <c r="G57" s="12"/>
    </row>
    <row r="58" spans="1:7" ht="15" thickTop="1" x14ac:dyDescent="0.2">
      <c r="A58" s="54">
        <v>4.0999999999999996</v>
      </c>
      <c r="B58" s="35" t="s">
        <v>18</v>
      </c>
      <c r="C58" s="55" t="s">
        <v>14</v>
      </c>
      <c r="D58" s="23">
        <f>'נב"מ'!D58+'הגנה"צ'!D58+'שו"ט'!D58</f>
        <v>90</v>
      </c>
      <c r="E58" s="59">
        <v>90</v>
      </c>
      <c r="F58" s="28">
        <f>E58*D58</f>
        <v>8100</v>
      </c>
      <c r="G58" s="2"/>
    </row>
    <row r="59" spans="1:7" s="20" customFormat="1" ht="17.25" customHeight="1" x14ac:dyDescent="0.2">
      <c r="A59" s="38">
        <v>4.2</v>
      </c>
      <c r="B59" s="35" t="s">
        <v>19</v>
      </c>
      <c r="C59" s="23" t="s">
        <v>14</v>
      </c>
      <c r="D59" s="23">
        <f>'נב"מ'!D59+'הגנה"צ'!D59+'שו"ט'!D59</f>
        <v>220</v>
      </c>
      <c r="E59" s="59">
        <v>90</v>
      </c>
      <c r="F59" s="28">
        <f>E59*D59</f>
        <v>19800</v>
      </c>
      <c r="G59" s="19"/>
    </row>
    <row r="60" spans="1:7" x14ac:dyDescent="0.2">
      <c r="A60" s="38">
        <v>4.3</v>
      </c>
      <c r="B60" s="53" t="s">
        <v>20</v>
      </c>
      <c r="C60" s="23" t="s">
        <v>14</v>
      </c>
      <c r="D60" s="23">
        <f>'נב"מ'!D60+'הגנה"צ'!D60+'שו"ט'!D60</f>
        <v>220</v>
      </c>
      <c r="E60" s="59">
        <v>45</v>
      </c>
      <c r="F60" s="28">
        <f>E60*D60</f>
        <v>9900</v>
      </c>
      <c r="G60" s="2"/>
    </row>
    <row r="61" spans="1:7" ht="15" x14ac:dyDescent="0.25">
      <c r="A61" s="86" t="s">
        <v>63</v>
      </c>
      <c r="B61" s="87"/>
      <c r="C61" s="15"/>
      <c r="D61" s="15"/>
      <c r="E61" s="60"/>
      <c r="F61" s="33">
        <f>SUM(F58:F60)</f>
        <v>37800</v>
      </c>
      <c r="G61" s="1"/>
    </row>
    <row r="62" spans="1:7" ht="15" x14ac:dyDescent="0.25">
      <c r="A62" s="49"/>
      <c r="B62" s="48" t="s">
        <v>64</v>
      </c>
      <c r="C62" s="15" t="s">
        <v>15</v>
      </c>
      <c r="D62" s="68"/>
      <c r="E62" s="62"/>
      <c r="F62" s="47"/>
      <c r="G62" s="1"/>
    </row>
    <row r="63" spans="1:7" ht="15.75" thickBot="1" x14ac:dyDescent="0.3">
      <c r="A63" s="39"/>
      <c r="B63" s="50" t="s">
        <v>65</v>
      </c>
      <c r="C63" s="41"/>
      <c r="D63" s="41"/>
      <c r="E63" s="63"/>
      <c r="F63" s="42">
        <f>F61*(1-(D62/100))</f>
        <v>37800</v>
      </c>
      <c r="G63" s="43"/>
    </row>
    <row r="64" spans="1:7" ht="15.75" thickTop="1" x14ac:dyDescent="0.2">
      <c r="A64" s="13"/>
      <c r="B64" s="3" t="s">
        <v>6</v>
      </c>
      <c r="C64" s="3"/>
      <c r="D64" s="3"/>
      <c r="E64" s="64"/>
      <c r="F64" s="30">
        <f>F20+F51+F56+F63</f>
        <v>1492450</v>
      </c>
      <c r="G64" s="4"/>
    </row>
    <row r="65" spans="1:7" ht="15.75" thickBot="1" x14ac:dyDescent="0.25">
      <c r="A65" s="14"/>
      <c r="B65" s="5" t="s">
        <v>5</v>
      </c>
      <c r="C65" s="5"/>
      <c r="D65" s="5"/>
      <c r="E65" s="65"/>
      <c r="F65" s="31">
        <f>F64*1.17</f>
        <v>1746166.5</v>
      </c>
      <c r="G65" s="6"/>
    </row>
    <row r="66" spans="1:7" ht="15" thickTop="1" x14ac:dyDescent="0.2"/>
    <row r="69" spans="1:7" x14ac:dyDescent="0.2">
      <c r="A69"/>
      <c r="C69"/>
      <c r="D69"/>
      <c r="E69" s="67"/>
      <c r="F69"/>
    </row>
    <row r="70" spans="1:7" x14ac:dyDescent="0.2">
      <c r="A70"/>
      <c r="C70"/>
      <c r="D70"/>
      <c r="E70" s="67"/>
      <c r="F70"/>
    </row>
    <row r="71" spans="1:7" x14ac:dyDescent="0.2">
      <c r="A71"/>
      <c r="C71"/>
      <c r="D71"/>
      <c r="E71" s="67"/>
      <c r="F71"/>
    </row>
    <row r="72" spans="1:7" x14ac:dyDescent="0.2">
      <c r="A72"/>
      <c r="C72"/>
      <c r="D72"/>
      <c r="E72" s="67"/>
      <c r="F72"/>
    </row>
    <row r="73" spans="1:7" x14ac:dyDescent="0.2">
      <c r="A73"/>
      <c r="C73"/>
      <c r="D73"/>
      <c r="E73" s="67"/>
      <c r="F73"/>
    </row>
    <row r="74" spans="1:7" x14ac:dyDescent="0.2">
      <c r="A74"/>
      <c r="C74"/>
      <c r="D74"/>
      <c r="E74" s="67"/>
      <c r="F74"/>
    </row>
    <row r="75" spans="1:7" x14ac:dyDescent="0.2">
      <c r="A75"/>
      <c r="C75"/>
      <c r="D75"/>
      <c r="E75" s="67"/>
      <c r="F75"/>
    </row>
    <row r="76" spans="1:7" x14ac:dyDescent="0.2">
      <c r="A76"/>
      <c r="C76"/>
      <c r="D76"/>
      <c r="E76" s="67"/>
      <c r="F76"/>
    </row>
    <row r="77" spans="1:7" x14ac:dyDescent="0.2">
      <c r="A77"/>
      <c r="C77"/>
      <c r="D77"/>
      <c r="E77" s="67"/>
      <c r="F77"/>
    </row>
    <row r="78" spans="1:7" x14ac:dyDescent="0.2">
      <c r="A78"/>
      <c r="C78"/>
      <c r="D78"/>
      <c r="E78" s="67"/>
      <c r="F78"/>
    </row>
    <row r="79" spans="1:7" x14ac:dyDescent="0.2">
      <c r="A79"/>
      <c r="C79"/>
      <c r="D79"/>
      <c r="E79" s="67"/>
      <c r="F79"/>
    </row>
    <row r="80" spans="1:7" x14ac:dyDescent="0.2">
      <c r="A80"/>
      <c r="C80"/>
      <c r="D80"/>
      <c r="E80" s="67"/>
      <c r="F80"/>
    </row>
    <row r="81" spans="1:6" x14ac:dyDescent="0.2">
      <c r="A81"/>
      <c r="C81"/>
      <c r="D81"/>
      <c r="E81" s="67"/>
      <c r="F81"/>
    </row>
    <row r="82" spans="1:6" x14ac:dyDescent="0.2">
      <c r="A82"/>
      <c r="C82"/>
      <c r="D82"/>
      <c r="E82" s="67"/>
      <c r="F82"/>
    </row>
    <row r="83" spans="1:6" x14ac:dyDescent="0.2">
      <c r="A83"/>
      <c r="C83"/>
      <c r="D83"/>
      <c r="E83" s="67"/>
      <c r="F83"/>
    </row>
    <row r="84" spans="1:6" x14ac:dyDescent="0.2">
      <c r="A84"/>
      <c r="C84"/>
      <c r="D84"/>
      <c r="E84" s="67"/>
      <c r="F84"/>
    </row>
    <row r="85" spans="1:6" x14ac:dyDescent="0.2">
      <c r="A85"/>
      <c r="C85"/>
      <c r="D85"/>
      <c r="E85" s="67"/>
      <c r="F85"/>
    </row>
    <row r="86" spans="1:6" x14ac:dyDescent="0.2">
      <c r="A86"/>
      <c r="C86"/>
      <c r="D86"/>
      <c r="E86" s="67"/>
      <c r="F86"/>
    </row>
    <row r="87" spans="1:6" x14ac:dyDescent="0.2">
      <c r="A87"/>
      <c r="C87"/>
      <c r="D87"/>
      <c r="E87" s="67"/>
      <c r="F87"/>
    </row>
    <row r="88" spans="1:6" x14ac:dyDescent="0.2">
      <c r="A88"/>
      <c r="C88"/>
      <c r="D88"/>
      <c r="E88" s="67"/>
      <c r="F88"/>
    </row>
    <row r="89" spans="1:6" x14ac:dyDescent="0.2">
      <c r="A89"/>
      <c r="C89"/>
      <c r="D89"/>
      <c r="E89" s="67"/>
      <c r="F89"/>
    </row>
    <row r="90" spans="1:6" x14ac:dyDescent="0.2">
      <c r="A90"/>
      <c r="C90"/>
      <c r="D90"/>
      <c r="E90" s="67"/>
      <c r="F90"/>
    </row>
    <row r="91" spans="1:6" x14ac:dyDescent="0.2">
      <c r="A91"/>
      <c r="C91"/>
      <c r="D91"/>
      <c r="E91" s="67"/>
      <c r="F91"/>
    </row>
    <row r="92" spans="1:6" x14ac:dyDescent="0.2">
      <c r="A92"/>
      <c r="C92"/>
      <c r="D92"/>
      <c r="E92" s="67"/>
      <c r="F92"/>
    </row>
    <row r="93" spans="1:6" x14ac:dyDescent="0.2">
      <c r="A93"/>
      <c r="C93"/>
      <c r="D93"/>
      <c r="E93" s="67"/>
      <c r="F93"/>
    </row>
    <row r="94" spans="1:6" x14ac:dyDescent="0.2">
      <c r="A94"/>
      <c r="C94"/>
      <c r="D94"/>
      <c r="E94" s="67"/>
      <c r="F94"/>
    </row>
    <row r="95" spans="1:6" x14ac:dyDescent="0.2">
      <c r="A95"/>
      <c r="C95"/>
      <c r="D95"/>
      <c r="E95" s="67"/>
      <c r="F95"/>
    </row>
    <row r="96" spans="1:6" x14ac:dyDescent="0.2">
      <c r="A96"/>
      <c r="C96"/>
      <c r="D96"/>
      <c r="E96" s="67"/>
      <c r="F96"/>
    </row>
    <row r="97" spans="1:6" x14ac:dyDescent="0.2">
      <c r="A97"/>
      <c r="C97"/>
      <c r="D97"/>
      <c r="E97" s="67"/>
      <c r="F97"/>
    </row>
    <row r="98" spans="1:6" x14ac:dyDescent="0.2">
      <c r="A98"/>
      <c r="C98"/>
      <c r="D98"/>
      <c r="E98" s="67"/>
      <c r="F98"/>
    </row>
    <row r="99" spans="1:6" x14ac:dyDescent="0.2">
      <c r="A99"/>
      <c r="C99"/>
      <c r="D99"/>
      <c r="E99" s="67"/>
      <c r="F99"/>
    </row>
    <row r="100" spans="1:6" x14ac:dyDescent="0.2">
      <c r="A100"/>
      <c r="C100"/>
      <c r="D100"/>
      <c r="E100" s="67"/>
      <c r="F100"/>
    </row>
    <row r="101" spans="1:6" x14ac:dyDescent="0.2">
      <c r="A101"/>
      <c r="C101"/>
      <c r="D101"/>
      <c r="E101" s="67"/>
      <c r="F101"/>
    </row>
    <row r="102" spans="1:6" x14ac:dyDescent="0.2">
      <c r="A102"/>
      <c r="C102"/>
      <c r="D102"/>
      <c r="E102" s="67"/>
      <c r="F102"/>
    </row>
    <row r="103" spans="1:6" x14ac:dyDescent="0.2">
      <c r="A103"/>
      <c r="C103"/>
      <c r="D103"/>
      <c r="E103" s="67"/>
      <c r="F103"/>
    </row>
    <row r="104" spans="1:6" x14ac:dyDescent="0.2">
      <c r="A104"/>
      <c r="C104"/>
      <c r="D104"/>
      <c r="E104" s="67"/>
      <c r="F104"/>
    </row>
    <row r="105" spans="1:6" x14ac:dyDescent="0.2">
      <c r="A105"/>
      <c r="C105"/>
      <c r="D105"/>
      <c r="E105" s="67"/>
      <c r="F105"/>
    </row>
    <row r="106" spans="1:6" x14ac:dyDescent="0.2">
      <c r="A106"/>
      <c r="C106"/>
      <c r="D106"/>
      <c r="E106" s="67"/>
      <c r="F106"/>
    </row>
    <row r="107" spans="1:6" x14ac:dyDescent="0.2">
      <c r="A107"/>
      <c r="C107"/>
      <c r="D107"/>
      <c r="E107" s="67"/>
      <c r="F107"/>
    </row>
    <row r="108" spans="1:6" x14ac:dyDescent="0.2">
      <c r="A108"/>
      <c r="C108"/>
      <c r="D108"/>
      <c r="E108" s="67"/>
      <c r="F108"/>
    </row>
    <row r="109" spans="1:6" x14ac:dyDescent="0.2">
      <c r="A109"/>
      <c r="C109"/>
      <c r="D109"/>
      <c r="E109" s="67"/>
      <c r="F109"/>
    </row>
    <row r="110" spans="1:6" x14ac:dyDescent="0.2">
      <c r="A110"/>
      <c r="C110"/>
      <c r="D110"/>
      <c r="E110" s="67"/>
      <c r="F110"/>
    </row>
    <row r="111" spans="1:6" x14ac:dyDescent="0.2">
      <c r="A111"/>
      <c r="C111"/>
      <c r="D111"/>
      <c r="E111" s="67"/>
      <c r="F111"/>
    </row>
    <row r="112" spans="1:6" x14ac:dyDescent="0.2">
      <c r="A112"/>
      <c r="C112"/>
      <c r="D112"/>
      <c r="E112" s="67"/>
      <c r="F112"/>
    </row>
    <row r="113" spans="1:6" x14ac:dyDescent="0.2">
      <c r="A113"/>
      <c r="C113"/>
      <c r="D113"/>
      <c r="E113" s="67"/>
      <c r="F113"/>
    </row>
    <row r="114" spans="1:6" x14ac:dyDescent="0.2">
      <c r="A114"/>
      <c r="C114"/>
      <c r="D114"/>
      <c r="E114" s="67"/>
      <c r="F114"/>
    </row>
    <row r="115" spans="1:6" x14ac:dyDescent="0.2">
      <c r="A115"/>
      <c r="C115"/>
      <c r="D115"/>
      <c r="E115" s="67"/>
      <c r="F115"/>
    </row>
    <row r="116" spans="1:6" x14ac:dyDescent="0.2">
      <c r="A116"/>
      <c r="C116"/>
      <c r="D116"/>
      <c r="E116" s="67"/>
      <c r="F116"/>
    </row>
    <row r="117" spans="1:6" x14ac:dyDescent="0.2">
      <c r="A117"/>
      <c r="C117"/>
      <c r="D117"/>
      <c r="E117" s="67"/>
      <c r="F117"/>
    </row>
    <row r="118" spans="1:6" x14ac:dyDescent="0.2">
      <c r="A118"/>
      <c r="C118"/>
      <c r="D118"/>
      <c r="E118" s="67"/>
      <c r="F118"/>
    </row>
    <row r="119" spans="1:6" x14ac:dyDescent="0.2">
      <c r="A119"/>
      <c r="C119"/>
      <c r="D119"/>
      <c r="E119" s="67"/>
      <c r="F119"/>
    </row>
    <row r="120" spans="1:6" x14ac:dyDescent="0.2">
      <c r="A120"/>
      <c r="C120"/>
      <c r="D120"/>
      <c r="E120" s="67"/>
      <c r="F120"/>
    </row>
    <row r="121" spans="1:6" x14ac:dyDescent="0.2">
      <c r="A121"/>
      <c r="C121"/>
      <c r="D121"/>
      <c r="E121" s="67"/>
      <c r="F121"/>
    </row>
    <row r="122" spans="1:6" x14ac:dyDescent="0.2">
      <c r="A122"/>
      <c r="C122"/>
      <c r="D122"/>
      <c r="E122" s="67"/>
      <c r="F122"/>
    </row>
    <row r="123" spans="1:6" x14ac:dyDescent="0.2">
      <c r="A123"/>
      <c r="C123"/>
      <c r="D123"/>
      <c r="E123" s="67"/>
      <c r="F123"/>
    </row>
    <row r="124" spans="1:6" x14ac:dyDescent="0.2">
      <c r="A124"/>
      <c r="C124"/>
      <c r="D124"/>
      <c r="E124" s="67"/>
      <c r="F124"/>
    </row>
    <row r="125" spans="1:6" x14ac:dyDescent="0.2">
      <c r="A125"/>
      <c r="C125"/>
      <c r="D125"/>
      <c r="E125" s="67"/>
      <c r="F125"/>
    </row>
    <row r="126" spans="1:6" x14ac:dyDescent="0.2">
      <c r="A126"/>
      <c r="C126"/>
      <c r="D126"/>
      <c r="E126" s="67"/>
      <c r="F126"/>
    </row>
    <row r="127" spans="1:6" x14ac:dyDescent="0.2">
      <c r="A127"/>
      <c r="C127"/>
      <c r="D127"/>
      <c r="E127" s="67"/>
      <c r="F127"/>
    </row>
    <row r="128" spans="1:6" x14ac:dyDescent="0.2">
      <c r="A128"/>
      <c r="C128"/>
      <c r="D128"/>
      <c r="E128" s="67"/>
      <c r="F128"/>
    </row>
    <row r="129" spans="1:6" x14ac:dyDescent="0.2">
      <c r="A129"/>
      <c r="C129"/>
      <c r="D129"/>
      <c r="E129" s="67"/>
      <c r="F129"/>
    </row>
    <row r="130" spans="1:6" x14ac:dyDescent="0.2">
      <c r="A130"/>
      <c r="C130"/>
      <c r="D130"/>
      <c r="E130" s="67"/>
      <c r="F130"/>
    </row>
    <row r="131" spans="1:6" x14ac:dyDescent="0.2">
      <c r="A131"/>
      <c r="C131"/>
      <c r="D131"/>
      <c r="E131" s="67"/>
      <c r="F131"/>
    </row>
    <row r="132" spans="1:6" x14ac:dyDescent="0.2">
      <c r="A132"/>
      <c r="C132"/>
      <c r="D132"/>
      <c r="E132" s="67"/>
      <c r="F132"/>
    </row>
    <row r="133" spans="1:6" x14ac:dyDescent="0.2">
      <c r="A133"/>
      <c r="C133"/>
      <c r="D133"/>
      <c r="E133" s="67"/>
      <c r="F133"/>
    </row>
    <row r="134" spans="1:6" x14ac:dyDescent="0.2">
      <c r="A134"/>
      <c r="C134"/>
      <c r="D134"/>
      <c r="E134" s="67"/>
      <c r="F134"/>
    </row>
    <row r="135" spans="1:6" x14ac:dyDescent="0.2">
      <c r="A135"/>
      <c r="C135"/>
      <c r="D135"/>
      <c r="E135" s="67"/>
      <c r="F135"/>
    </row>
    <row r="136" spans="1:6" x14ac:dyDescent="0.2">
      <c r="A136"/>
      <c r="C136"/>
      <c r="D136"/>
      <c r="E136" s="67"/>
      <c r="F136"/>
    </row>
    <row r="137" spans="1:6" x14ac:dyDescent="0.2">
      <c r="A137"/>
      <c r="C137"/>
      <c r="D137"/>
      <c r="E137" s="67"/>
      <c r="F137"/>
    </row>
    <row r="138" spans="1:6" x14ac:dyDescent="0.2">
      <c r="A138"/>
      <c r="C138"/>
      <c r="D138"/>
      <c r="E138" s="67"/>
      <c r="F138"/>
    </row>
    <row r="139" spans="1:6" x14ac:dyDescent="0.2">
      <c r="A139"/>
      <c r="C139"/>
      <c r="D139"/>
      <c r="E139" s="67"/>
      <c r="F139"/>
    </row>
    <row r="140" spans="1:6" x14ac:dyDescent="0.2">
      <c r="A140"/>
      <c r="C140"/>
      <c r="D140"/>
      <c r="E140" s="67"/>
      <c r="F140"/>
    </row>
    <row r="141" spans="1:6" x14ac:dyDescent="0.2">
      <c r="A141"/>
      <c r="C141"/>
      <c r="D141"/>
      <c r="E141" s="67"/>
      <c r="F141"/>
    </row>
    <row r="142" spans="1:6" x14ac:dyDescent="0.2">
      <c r="A142"/>
      <c r="C142"/>
      <c r="D142"/>
      <c r="E142" s="67"/>
      <c r="F142"/>
    </row>
  </sheetData>
  <mergeCells count="5">
    <mergeCell ref="A54:B54"/>
    <mergeCell ref="A61:B61"/>
    <mergeCell ref="A1:F1"/>
    <mergeCell ref="A18:B18"/>
    <mergeCell ref="A49:B49"/>
  </mergeCells>
  <pageMargins left="0.15748031496062992" right="0.37" top="1.05" bottom="0.23622047244094491" header="0.15748031496062992" footer="0.15748031496062992"/>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2</vt:i4>
      </vt:variant>
    </vt:vector>
  </HeadingPairs>
  <TitlesOfParts>
    <vt:vector size="6" baseType="lpstr">
      <vt:lpstr>נב"מ</vt:lpstr>
      <vt:lpstr>הגנה"צ</vt:lpstr>
      <vt:lpstr>שו"ט</vt:lpstr>
      <vt:lpstr>סה"כ</vt:lpstr>
      <vt:lpstr>'סה"כ'!WPrint_Area_W</vt:lpstr>
      <vt:lpstr>'סה"כ'!WPrint_TitlesW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משה חליאוה [Moshe Haliva]</cp:lastModifiedBy>
  <cp:lastPrinted>2014-10-27T07:46:57Z</cp:lastPrinted>
  <dcterms:created xsi:type="dcterms:W3CDTF">2011-08-09T09:09:39Z</dcterms:created>
  <dcterms:modified xsi:type="dcterms:W3CDTF">2023-03-30T07:43:27Z</dcterms:modified>
</cp:coreProperties>
</file>